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defaultThemeVersion="124226"/>
  <mc:AlternateContent xmlns:mc="http://schemas.openxmlformats.org/markup-compatibility/2006">
    <mc:Choice Requires="x15">
      <x15ac:absPath xmlns:x15ac="http://schemas.microsoft.com/office/spreadsheetml/2010/11/ac" url="M:\ees_mgmt\11_PSEG-Program Planning\Applications\2024 Active\EVMR\2.0\"/>
    </mc:Choice>
  </mc:AlternateContent>
  <xr:revisionPtr revIDLastSave="0" documentId="13_ncr:1_{21377DE6-4FAF-4525-8DAF-281B119F9D5C}" xr6:coauthVersionLast="47" xr6:coauthVersionMax="47" xr10:uidLastSave="{00000000-0000-0000-0000-000000000000}"/>
  <bookViews>
    <workbookView xWindow="28680" yWindow="1140" windowWidth="29040" windowHeight="15840" tabRatio="763" firstSheet="2" activeTab="2" xr2:uid="{00000000-000D-0000-FFFF-FFFF00000000}"/>
  </bookViews>
  <sheets>
    <sheet name="Instructions" sheetId="60" state="veryHidden" r:id="rId1"/>
    <sheet name="Development" sheetId="18" state="veryHidden" r:id="rId2"/>
    <sheet name="Customer Information" sheetId="45" r:id="rId3"/>
    <sheet name="Site Information" sheetId="61" r:id="rId4"/>
    <sheet name="Ts and Cs" sheetId="22" r:id="rId5"/>
    <sheet name="Glossary" sheetId="67" r:id="rId6"/>
    <sheet name="AssignmentForm" sheetId="25" state="veryHidden" r:id="rId7"/>
    <sheet name="Eligibility Table(Can't Edit) " sheetId="55" state="veryHidden" r:id="rId8"/>
    <sheet name="Guidelines " sheetId="24" r:id="rId9"/>
    <sheet name="Required Documents" sheetId="26" r:id="rId10"/>
    <sheet name="Eligibility Table" sheetId="70" r:id="rId11"/>
    <sheet name="EV Supply Equipment Worksheet" sheetId="75" r:id="rId12"/>
    <sheet name="Make Ready Cost Template" sheetId="72" r:id="rId13"/>
    <sheet name="Qualifying_Index" sheetId="76" state="veryHidden" r:id="rId14"/>
    <sheet name="References" sheetId="3" state="veryHidden" r:id="rId15"/>
    <sheet name="Project Completion Form" sheetId="23" state="veryHidden" r:id="rId16"/>
  </sheets>
  <definedNames>
    <definedName name="_xlnm._FilterDatabase" localSheetId="14" hidden="1">References!$C$34:$C$48</definedName>
    <definedName name="Application_Code" localSheetId="0">#REF!</definedName>
    <definedName name="Instructions" localSheetId="0">Instructions!$A$1</definedName>
    <definedName name="_xlnm.Print_Area" localSheetId="15">'Project Completion Form'!$A$1:$L$80</definedName>
    <definedName name="_xlnm.Print_Area" localSheetId="4">'Ts and Cs'!$A$1:$L$31</definedName>
    <definedName name="Z_3E98CB88_96C1_4B76_A23D_42BE2C3750E1_.wvu.Cols" localSheetId="10" hidden="1">'Eligibility Table'!$Y:$JH</definedName>
    <definedName name="Z_3E98CB88_96C1_4B76_A23D_42BE2C3750E1_.wvu.Cols" localSheetId="5" hidden="1">Glossary!$M:$IV</definedName>
    <definedName name="Z_3E98CB88_96C1_4B76_A23D_42BE2C3750E1_.wvu.Cols" localSheetId="8" hidden="1">'Guidelines '!$M:$IV</definedName>
    <definedName name="Z_3E98CB88_96C1_4B76_A23D_42BE2C3750E1_.wvu.Cols" localSheetId="4" hidden="1">'Ts and Cs'!$M:$IV</definedName>
    <definedName name="Z_3E98CB88_96C1_4B76_A23D_42BE2C3750E1_.wvu.PrintArea" localSheetId="10" hidden="1">'Eligibility Table'!$M$1:$X$17</definedName>
    <definedName name="Z_3E98CB88_96C1_4B76_A23D_42BE2C3750E1_.wvu.PrintArea" localSheetId="5" hidden="1">Glossary!$A$1:$L$29</definedName>
    <definedName name="Z_3E98CB88_96C1_4B76_A23D_42BE2C3750E1_.wvu.PrintArea" localSheetId="8" hidden="1">'Guidelines '!$A$1:$L$42</definedName>
    <definedName name="Z_3E98CB88_96C1_4B76_A23D_42BE2C3750E1_.wvu.PrintArea" localSheetId="4" hidden="1">'Ts and Cs'!$A$1:$L$80</definedName>
    <definedName name="Z_3E98CB88_96C1_4B76_A23D_42BE2C3750E1_.wvu.Rows" localSheetId="10" hidden="1">'Eligibility Table'!$18:$65500,'Eligibility Table'!#REF!</definedName>
    <definedName name="Z_3E98CB88_96C1_4B76_A23D_42BE2C3750E1_.wvu.Rows" localSheetId="5" hidden="1">Glossary!$30:$65512,Glossary!#REF!</definedName>
    <definedName name="Z_3E98CB88_96C1_4B76_A23D_42BE2C3750E1_.wvu.Rows" localSheetId="8" hidden="1">'Guidelines '!$43:$65524,'Guidelines '!#REF!</definedName>
    <definedName name="Z_3E98CB88_96C1_4B76_A23D_42BE2C3750E1_.wvu.Rows" localSheetId="4" hidden="1">'Ts and Cs'!$109:$65536,'Ts and Cs'!$81:$108</definedName>
    <definedName name="Z_413575D0_A88C_4EFD_A604_365F28B09173_.wvu.Cols" localSheetId="6" hidden="1">AssignmentForm!$M:$IV</definedName>
    <definedName name="Z_413575D0_A88C_4EFD_A604_365F28B09173_.wvu.Cols" localSheetId="9" hidden="1">'Required Documents'!$H:$IV</definedName>
    <definedName name="Z_413575D0_A88C_4EFD_A604_365F28B09173_.wvu.PrintArea" localSheetId="6" hidden="1">AssignmentForm!$A$1:$L$35</definedName>
    <definedName name="Z_413575D0_A88C_4EFD_A604_365F28B09173_.wvu.PrintArea" localSheetId="9" hidden="1">#REF!</definedName>
    <definedName name="Z_413575D0_A88C_4EFD_A604_365F28B09173_.wvu.Rows" localSheetId="6" hidden="1">AssignmentForm!$42:$65537,AssignmentForm!$36:$41</definedName>
    <definedName name="Z_413575D0_A88C_4EFD_A604_365F28B09173_.wvu.Rows" localSheetId="9" hidden="1">'Required Documents'!$18:$65510</definedName>
    <definedName name="Z_7B451DA0_1A98_4794_8139_C2DF23AE24E1_.wvu.Cols" localSheetId="0" hidden="1">Instructions!$R:$IV</definedName>
    <definedName name="Z_7B451DA0_1A98_4794_8139_C2DF23AE24E1_.wvu.Rows" localSheetId="0" hidden="1">Instructions!$115:$65617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24" l="1"/>
  <c r="K31" i="22"/>
  <c r="A1" i="24"/>
  <c r="A1" i="22"/>
  <c r="G16" i="70" l="1"/>
  <c r="G15" i="70"/>
  <c r="G14" i="70"/>
  <c r="G9" i="70"/>
  <c r="G8" i="70"/>
  <c r="G7" i="70"/>
  <c r="A2" i="61" l="1"/>
  <c r="C7" i="76" l="1"/>
  <c r="K26" i="45"/>
  <c r="K25" i="45"/>
  <c r="L21" i="45"/>
  <c r="L20" i="45"/>
  <c r="I21" i="45"/>
  <c r="I20" i="45"/>
  <c r="C26" i="45"/>
  <c r="C25" i="45"/>
  <c r="C21" i="45"/>
  <c r="C20" i="45"/>
  <c r="B1" i="72" l="1"/>
  <c r="B1" i="75"/>
  <c r="A1" i="70"/>
  <c r="A1" i="26"/>
  <c r="A1" i="67"/>
  <c r="A1" i="61"/>
  <c r="D42" i="76"/>
  <c r="D41" i="76"/>
  <c r="D40" i="76"/>
  <c r="D39" i="76"/>
  <c r="K29" i="75" l="1"/>
  <c r="Q29" i="75" s="1"/>
  <c r="R29" i="75" s="1"/>
  <c r="K27" i="75"/>
  <c r="Q27" i="75" s="1"/>
  <c r="R27" i="75" s="1"/>
  <c r="D12" i="76" l="1"/>
  <c r="D7" i="76" l="1"/>
  <c r="K39" i="76"/>
  <c r="L39" i="76"/>
  <c r="M39" i="76"/>
  <c r="N39" i="76"/>
  <c r="K40" i="76"/>
  <c r="L40" i="76"/>
  <c r="M40" i="76"/>
  <c r="N40" i="76"/>
  <c r="K41" i="76"/>
  <c r="L41" i="76"/>
  <c r="M41" i="76"/>
  <c r="N41" i="76"/>
  <c r="K42" i="76"/>
  <c r="L42" i="76"/>
  <c r="M42" i="76"/>
  <c r="N42" i="76"/>
  <c r="F40" i="76"/>
  <c r="G40" i="76"/>
  <c r="H40" i="76"/>
  <c r="I40" i="76"/>
  <c r="F41" i="76"/>
  <c r="G41" i="76"/>
  <c r="H41" i="76"/>
  <c r="I41" i="76"/>
  <c r="F42" i="76"/>
  <c r="G42" i="76"/>
  <c r="H42" i="76"/>
  <c r="I42" i="76"/>
  <c r="T42" i="76" s="1"/>
  <c r="F39" i="76"/>
  <c r="G39" i="76"/>
  <c r="H39" i="76"/>
  <c r="I39" i="76"/>
  <c r="E42" i="76"/>
  <c r="E41" i="76"/>
  <c r="E40" i="76"/>
  <c r="E39" i="76"/>
  <c r="D83" i="76"/>
  <c r="D86" i="76" s="1"/>
  <c r="G79" i="76"/>
  <c r="D79" i="76"/>
  <c r="G78" i="76"/>
  <c r="D78" i="76"/>
  <c r="G77" i="76"/>
  <c r="D77" i="76"/>
  <c r="G76" i="76"/>
  <c r="D76" i="76"/>
  <c r="G75" i="76"/>
  <c r="D75" i="76"/>
  <c r="G74" i="76"/>
  <c r="D74" i="76"/>
  <c r="G73" i="76"/>
  <c r="D73" i="76"/>
  <c r="E15" i="76"/>
  <c r="F12" i="76"/>
  <c r="E12" i="76"/>
  <c r="C10" i="76"/>
  <c r="D15" i="76"/>
  <c r="C15" i="76"/>
  <c r="B2" i="75"/>
  <c r="R57" i="76" l="1"/>
  <c r="U39" i="76"/>
  <c r="J41" i="76"/>
  <c r="K17" i="75" s="1"/>
  <c r="Q17" i="75" s="1"/>
  <c r="R17" i="75" s="1"/>
  <c r="J40" i="76"/>
  <c r="S57" i="76" s="1"/>
  <c r="O39" i="76"/>
  <c r="Q39" i="76" s="1"/>
  <c r="P42" i="76"/>
  <c r="R42" i="76" s="1"/>
  <c r="H57" i="76"/>
  <c r="G43" i="76"/>
  <c r="G57" i="76"/>
  <c r="J39" i="76"/>
  <c r="J42" i="76"/>
  <c r="K19" i="75" s="1"/>
  <c r="Q19" i="75" s="1"/>
  <c r="R19" i="75" s="1"/>
  <c r="C12" i="76"/>
  <c r="G80" i="76"/>
  <c r="L29" i="72" s="1"/>
  <c r="P41" i="76"/>
  <c r="R41" i="76" s="1"/>
  <c r="O42" i="76"/>
  <c r="Q42" i="76" s="1"/>
  <c r="P39" i="76"/>
  <c r="R39" i="76" s="1"/>
  <c r="P40" i="76"/>
  <c r="R40" i="76" s="1"/>
  <c r="O40" i="76"/>
  <c r="Q40" i="76" s="1"/>
  <c r="O41" i="76"/>
  <c r="Q41" i="76" s="1"/>
  <c r="N43" i="76"/>
  <c r="L43" i="76"/>
  <c r="M43" i="76"/>
  <c r="K43" i="76"/>
  <c r="T41" i="76"/>
  <c r="T39" i="76"/>
  <c r="E43" i="76"/>
  <c r="D57" i="76" s="1"/>
  <c r="T40" i="76"/>
  <c r="H43" i="76"/>
  <c r="F57" i="76" s="1"/>
  <c r="U40" i="76"/>
  <c r="U41" i="76"/>
  <c r="U42" i="76"/>
  <c r="F43" i="76"/>
  <c r="I43" i="76"/>
  <c r="D80" i="76"/>
  <c r="K13" i="75" l="1"/>
  <c r="Q13" i="75" s="1"/>
  <c r="R13" i="75" s="1"/>
  <c r="K15" i="75"/>
  <c r="Q15" i="75" s="1"/>
  <c r="R15" i="75" s="1"/>
  <c r="T57" i="76"/>
  <c r="S42" i="76"/>
  <c r="J57" i="76"/>
  <c r="K57" i="76"/>
  <c r="C86" i="76"/>
  <c r="E86" i="76" s="1"/>
  <c r="I57" i="76"/>
  <c r="V39" i="76"/>
  <c r="C19" i="76"/>
  <c r="L57" i="76"/>
  <c r="S39" i="76"/>
  <c r="P57" i="76"/>
  <c r="E29" i="72"/>
  <c r="S41" i="76"/>
  <c r="W39" i="76"/>
  <c r="Q57" i="76"/>
  <c r="S40" i="76"/>
  <c r="E57" i="76"/>
  <c r="N57" i="76" s="1"/>
  <c r="J43" i="76"/>
  <c r="U57" i="76" l="1"/>
  <c r="G19" i="76" s="1"/>
  <c r="E19" i="76"/>
  <c r="C57" i="76"/>
  <c r="M57" i="76"/>
  <c r="D19" i="76" s="1"/>
  <c r="O57" i="76"/>
  <c r="H19" i="76" l="1"/>
  <c r="I19" i="76" s="1"/>
  <c r="F19" i="76"/>
  <c r="A2" i="45"/>
  <c r="A1" i="45"/>
  <c r="A2" i="70" l="1"/>
  <c r="A2" i="24"/>
  <c r="A2" i="22"/>
  <c r="K41" i="45"/>
  <c r="B2" i="72"/>
  <c r="H19" i="70" l="1"/>
  <c r="C19" i="70"/>
  <c r="L31" i="67" l="1"/>
  <c r="C31" i="67"/>
  <c r="A2" i="67" l="1"/>
  <c r="O114" i="60" l="1"/>
  <c r="E114" i="60"/>
  <c r="L31" i="61" l="1"/>
  <c r="B31" i="61"/>
  <c r="C42" i="23" l="1"/>
  <c r="C32" i="25"/>
  <c r="C80" i="23" l="1"/>
  <c r="B60" i="45" l="1"/>
  <c r="L60" i="45" l="1"/>
  <c r="C27" i="26"/>
  <c r="C9" i="23" l="1"/>
  <c r="B1" i="60" l="1"/>
  <c r="B1" i="55" l="1"/>
  <c r="K80" i="23" l="1"/>
  <c r="C8" i="23"/>
  <c r="C7" i="23"/>
  <c r="J6" i="23"/>
  <c r="C6" i="23"/>
  <c r="J5" i="23"/>
  <c r="C5" i="23"/>
  <c r="A1" i="23"/>
  <c r="L42" i="25"/>
  <c r="B42" i="25"/>
  <c r="I18" i="25"/>
  <c r="C18" i="25"/>
  <c r="I17" i="25"/>
  <c r="C17" i="25"/>
  <c r="I16" i="25"/>
  <c r="C16" i="25"/>
  <c r="L15" i="25"/>
  <c r="I15" i="25"/>
  <c r="C15" i="25"/>
  <c r="C14" i="25"/>
  <c r="C10" i="25"/>
  <c r="K9" i="25"/>
  <c r="C9" i="25"/>
  <c r="K8" i="25"/>
  <c r="C8" i="25"/>
  <c r="L7" i="25"/>
  <c r="I7" i="25"/>
  <c r="C7" i="25"/>
  <c r="L6" i="25"/>
  <c r="I6" i="25"/>
  <c r="C6" i="25"/>
  <c r="C5" i="25"/>
  <c r="A1" i="25"/>
  <c r="H27" i="26"/>
  <c r="A2" i="26" l="1"/>
  <c r="K22" i="25" l="1"/>
  <c r="J19" i="76" l="1"/>
  <c r="K42" i="45" l="1"/>
  <c r="K19" i="76"/>
  <c r="K40" i="45" s="1"/>
  <c r="K39" i="45" s="1"/>
</calcChain>
</file>

<file path=xl/sharedStrings.xml><?xml version="1.0" encoding="utf-8"?>
<sst xmlns="http://schemas.openxmlformats.org/spreadsheetml/2006/main" count="1084" uniqueCount="665">
  <si>
    <t>City:</t>
  </si>
  <si>
    <t>Zip:</t>
  </si>
  <si>
    <t>Business Phone:</t>
  </si>
  <si>
    <t>Contact Name/Title:</t>
  </si>
  <si>
    <t>E-Mail Address:</t>
  </si>
  <si>
    <t>Fax:</t>
  </si>
  <si>
    <t>Contractor Information</t>
  </si>
  <si>
    <t>Contractor Name:</t>
  </si>
  <si>
    <t>Contractor Address:</t>
  </si>
  <si>
    <t>Date:</t>
  </si>
  <si>
    <t>Customer Name:</t>
  </si>
  <si>
    <t>Contractor Signature:</t>
  </si>
  <si>
    <t>1.</t>
  </si>
  <si>
    <t>2.</t>
  </si>
  <si>
    <t>3.</t>
  </si>
  <si>
    <t>4.</t>
  </si>
  <si>
    <t>5.</t>
  </si>
  <si>
    <t>6.</t>
  </si>
  <si>
    <t>*</t>
  </si>
  <si>
    <t>Airflow</t>
  </si>
  <si>
    <t>7.</t>
  </si>
  <si>
    <t>8.</t>
  </si>
  <si>
    <t>9.</t>
  </si>
  <si>
    <t>10.</t>
  </si>
  <si>
    <t>11.</t>
  </si>
  <si>
    <t>12.</t>
  </si>
  <si>
    <t>13.</t>
  </si>
  <si>
    <t>14.</t>
  </si>
  <si>
    <t>15.</t>
  </si>
  <si>
    <t>Rebate Lookup Table*</t>
  </si>
  <si>
    <t xml:space="preserve">Customer Verification Statement: </t>
  </si>
  <si>
    <t>Customer Signature:</t>
  </si>
  <si>
    <t xml:space="preserve">       Project Completion Form</t>
  </si>
  <si>
    <t>Customer Information</t>
  </si>
  <si>
    <t>Installation Information</t>
  </si>
  <si>
    <t>Installation Completion Date :</t>
  </si>
  <si>
    <t>Project Cost ( as reflected on invoice ) :</t>
  </si>
  <si>
    <t>Customer Payment:</t>
  </si>
  <si>
    <t>Contractor Verification Statement:</t>
  </si>
  <si>
    <t>Contractor Name:
(Print)</t>
  </si>
  <si>
    <t xml:space="preserve">Please send all required documents to </t>
  </si>
  <si>
    <t>Version Number</t>
  </si>
  <si>
    <t xml:space="preserve">Disclaimer: Terms and conditions are subject to change without notice, including early termination of this promotion. No additional fees apply. The rebate will be issued in the form of a check unless otherwise indicated. PSEG Long Island administers the rebate program on behalf of the Long Island Power Authority, the rebate program sponsor. Please visit www.psegliny.com/efficiency for more details. </t>
  </si>
  <si>
    <t>(must complete a Rebate Assignment Form / This option may not be offered by all Contractors)</t>
  </si>
  <si>
    <t>Program Year</t>
  </si>
  <si>
    <t>I would like customer rebate: (check one)</t>
  </si>
  <si>
    <t>Installation Address:</t>
  </si>
  <si>
    <r>
      <t xml:space="preserve">Mailing Address:
</t>
    </r>
    <r>
      <rPr>
        <b/>
        <sz val="9"/>
        <color indexed="8"/>
        <rFont val="Arial Narrow"/>
        <family val="2"/>
      </rPr>
      <t>(If different than above)</t>
    </r>
  </si>
  <si>
    <t>Home Phone:</t>
  </si>
  <si>
    <t>Alternate Contact:</t>
  </si>
  <si>
    <t>Cell Phone:</t>
  </si>
  <si>
    <t>Tax ID #:</t>
  </si>
  <si>
    <t>Rebate</t>
  </si>
  <si>
    <r>
      <t xml:space="preserve">Contractor Name
</t>
    </r>
    <r>
      <rPr>
        <b/>
        <i/>
        <sz val="10"/>
        <color indexed="8"/>
        <rFont val="Arial Narrow"/>
        <family val="2"/>
      </rPr>
      <t>(Print)</t>
    </r>
  </si>
  <si>
    <r>
      <t xml:space="preserve">Accepted and Agreed To Assignee:
</t>
    </r>
    <r>
      <rPr>
        <b/>
        <i/>
        <sz val="10"/>
        <color indexed="8"/>
        <rFont val="Arial Narrow"/>
        <family val="2"/>
      </rPr>
      <t>(Duly Authorized Representative Signature)</t>
    </r>
  </si>
  <si>
    <t>Required Documents Checklist</t>
  </si>
  <si>
    <t>Document:</t>
  </si>
  <si>
    <t>Responsible Party</t>
  </si>
  <si>
    <t>Account No:</t>
  </si>
  <si>
    <t>Application Version:</t>
  </si>
  <si>
    <t>Effective Date</t>
  </si>
  <si>
    <t>Effective:</t>
  </si>
  <si>
    <t>Application ID:</t>
  </si>
  <si>
    <r>
      <t xml:space="preserve">Mailing Address:
</t>
    </r>
    <r>
      <rPr>
        <b/>
        <sz val="9"/>
        <color indexed="8"/>
        <rFont val="Arial Narrow"/>
        <family val="2"/>
      </rPr>
      <t>(if different than above)</t>
    </r>
  </si>
  <si>
    <t>Date</t>
  </si>
  <si>
    <t>Description</t>
  </si>
  <si>
    <t>Initials</t>
  </si>
  <si>
    <t>Version</t>
  </si>
  <si>
    <r>
      <t xml:space="preserve">Accepted and Agreed To Payee:
</t>
    </r>
    <r>
      <rPr>
        <b/>
        <i/>
        <sz val="10"/>
        <color indexed="8"/>
        <rFont val="Arial Narrow"/>
        <family val="2"/>
      </rPr>
      <t>(Customer Signature)</t>
    </r>
  </si>
  <si>
    <t>I, the Customer, certify that the equipment listed on the rebate application has been purchased and installed at the address indicated on the application.  I understand that PSEG Long Island reserves the right to verify any equipment purchases or installations which may include a site visit.  I further understand that PSEG Long Island may adjust the incentive amount before issuing the rebate based upon the verification and documentation provided by me or my Contractors responsible for the installation of the equipment.</t>
  </si>
  <si>
    <t>I, the Contractor, certify that the equipment listed on the rebate application has been purchased and installed at the address indicated on the application.  I understand that PSEG Long Island reserves the right to verify any equipment purchases or installations which may include a site visit.  I further understand that PSEG Long Island may adjust the incentive amount before issuing the rebate based upon the verification and documentation provided by me or my technicians responsible for the installation of the equipment.</t>
  </si>
  <si>
    <t>Contact Name:</t>
  </si>
  <si>
    <t>Home Performance</t>
  </si>
  <si>
    <t>Rate Code:</t>
  </si>
  <si>
    <t>Mailing Address:
(If different than above)</t>
  </si>
  <si>
    <t>For PSEG Long Island use only:</t>
  </si>
  <si>
    <t>www.NEEP.org</t>
  </si>
  <si>
    <t>Total Estimated Customer Rebate Amount (Calculated from Equipment Worksheet and Smart Thermostat Worksheet):</t>
  </si>
  <si>
    <t>Home Comfort Participating Contractors Assignment Form</t>
  </si>
  <si>
    <t>17.</t>
  </si>
  <si>
    <t>HomeComfortLI@pseg.com</t>
  </si>
  <si>
    <t>Basic References</t>
  </si>
  <si>
    <t>Proposed Equipment Look Up</t>
  </si>
  <si>
    <t>18.</t>
  </si>
  <si>
    <t>Terms and Conditions</t>
  </si>
  <si>
    <t>The Home Comfort Rebate Program offers rebates to PSEG Long Island customers who install an energy efficient, properly sized heating or air conditioning system. 
Projects are subject to post-inspection.</t>
  </si>
  <si>
    <t>ED</t>
  </si>
  <si>
    <t>Select…</t>
  </si>
  <si>
    <t>Yes</t>
  </si>
  <si>
    <t>Account Holder Name:</t>
  </si>
  <si>
    <t>Account Holder Name:
(Print)</t>
  </si>
  <si>
    <r>
      <t xml:space="preserve">Loan Project ID Number:
</t>
    </r>
    <r>
      <rPr>
        <b/>
        <sz val="9"/>
        <color theme="1"/>
        <rFont val="Arial Narrow"/>
        <family val="2"/>
      </rPr>
      <t>(if applicable)</t>
    </r>
  </si>
  <si>
    <t>Rebate Guidelines For All Projects</t>
  </si>
  <si>
    <t>Any hard copy documents provided by Customer must be scanned and emailed  to PSEG Long Island or uploaded to the Lead Partner Portal by a participating Partner</t>
  </si>
  <si>
    <t>Effective Date:</t>
  </si>
  <si>
    <t xml:space="preserve">As the payee of the above referenced Home Comfort Rebate, I, Customer, hereby assign my rights and interest in the payment of said rebate to Assignee as indicated below.
I certify that the electric account listed above is not in arrears and that I have supplied the contractor with a copy of the latest PSEGLI bill for the listed account, showing that the account is active and that there is no previous balance owed on the account.  Rebates can not be assigned to the contractor if the PSEGLI account is in arrears.
If the PSEGLI account goes into arrears while the rebate is being processed, PSEGLI will apply the Home Comfort Rebate to those arrears before remitting the balance of the rebate, if any, to my Assignee.  I also understand that PSEGLI’s application of all, or a portion of, the Rebate to any arrears on my PSEGLI account does not reduce the amount I am responsible to pay my Assignee (I will still owe my contractor the Rebate amount applied to my PSEGLI account). Please forward my rebate to the Assignee listed directly above. 
I also understand that I am responsible to inform PSEGLI (via email to homecomfortli@pseg.com or in writing to PSEG Long Island, Home Comfort Program, 395 N Service Rd, Melville, NY 11747) of any changes to this assignment.
</t>
  </si>
  <si>
    <t>19.</t>
  </si>
  <si>
    <t>20.</t>
  </si>
  <si>
    <t>Instructions</t>
  </si>
  <si>
    <t>Cells requiring input are shaded with a gray background.  Cells with white background are locked and will auto populate.</t>
  </si>
  <si>
    <t xml:space="preserve">• </t>
  </si>
  <si>
    <t>The PSEG Long Island Home Comfort Application gathers data on a customer's Heating and Cooling Systems and Weatherization Equipment and provides rebates for eligible equipment.</t>
  </si>
  <si>
    <t>Partial House</t>
  </si>
  <si>
    <t>Home Performance (HEMI)</t>
  </si>
  <si>
    <t xml:space="preserve">Whole House </t>
  </si>
  <si>
    <t>- If installing more than one Heat Pump, please select the checkbox that states "Click here to enter an additional Heating and Cooling System"; Up to 10 Heat Pumps may be entered</t>
  </si>
  <si>
    <t>-Complete the Smart Thermostat Worksheet tab</t>
  </si>
  <si>
    <t>Complete the "Airflow Form" tab for all Ducted Heat Pumps</t>
  </si>
  <si>
    <t>If more than one "Airflow Form" is required, selected the button that states "Click Here for Additional Airflow Form"</t>
  </si>
  <si>
    <t>- Up to 10 Airflow Forms are available</t>
  </si>
  <si>
    <t>If two cooling systems exist and only one heating system exists, enter "0" as the value for "% of heating load"</t>
  </si>
  <si>
    <t>Enter all Duct Sealing data, if applicable, in gray cells</t>
  </si>
  <si>
    <t>Enter all Air Sealing data, if applicable, in grey cells</t>
  </si>
  <si>
    <t>Enter all Insulation data, if applicable, in grey cells</t>
  </si>
  <si>
    <t>Site Information</t>
  </si>
  <si>
    <t xml:space="preserve">2. </t>
  </si>
  <si>
    <t>Enter Size of Home (sq.ft)</t>
  </si>
  <si>
    <t>Not Applicable</t>
  </si>
  <si>
    <t>Select "Existing Primary Cooling Equipment"</t>
  </si>
  <si>
    <t xml:space="preserve">Customer Information </t>
  </si>
  <si>
    <t>Enter Home Comfort/Home Performance Participating Partner Information</t>
  </si>
  <si>
    <t>Select Rebate Payment Method from dropdown</t>
  </si>
  <si>
    <t xml:space="preserve">Site Information </t>
  </si>
  <si>
    <t>- If New Construction is selected, please select "none" for Primary Heating and Cooling Equipment fields</t>
  </si>
  <si>
    <t>- Please note, if you are only completing a Weatherization project then select "Not Applicable"</t>
  </si>
  <si>
    <t>Select Project Type - Heat Pump from dropdown</t>
  </si>
  <si>
    <t>Select Project Type - Weatherization from dropdown</t>
  </si>
  <si>
    <t>- Please note, if you are only completing a "Heat Pump" project then select "Not Applicable"</t>
  </si>
  <si>
    <t>Select Income Eligible from dropdown</t>
  </si>
  <si>
    <t>- Please note, if "Yes"is selected, documents are required for Income Eligible customers (refer to the Required Documents tab)</t>
  </si>
  <si>
    <t>Select "Existing Primary Heating Equipment" from dropdown</t>
  </si>
  <si>
    <t>- If New Construction, please select "none"</t>
  </si>
  <si>
    <t>If you have a second Heating and Cooling System, please check the "Check here to enter Secondary Equipment Information" checkbox and repeat the same steps as above</t>
  </si>
  <si>
    <t>-  Cooling Capacity (btu), SEER, EER</t>
  </si>
  <si>
    <t>If you selected the "Seconday Equipment Information" checkbox, please complete the Secondary System Information section for Heating and Cooling</t>
  </si>
  <si>
    <t>Complete the "Heating and Cooling System 1" table for new equipment</t>
  </si>
  <si>
    <t>If installing a Smart Thermostat, select checkbox that states "Click here to apply for a Smart Thermostat Incentive" at the top of the page</t>
  </si>
  <si>
    <t>If installing an Integrated Control, select checkbox that states "Click here to apply for a Dual Fuel Smart Thermostat  or Integrated Controls Incentive" at the top of the page</t>
  </si>
  <si>
    <t>- Repeat the same steps as above</t>
  </si>
  <si>
    <t>New Equipment Type, Control Type, Qualifying Tier, Equipment Rebate, and Manual J Pass/Fail fields will all autopopulate based on previous inputs</t>
  </si>
  <si>
    <t xml:space="preserve">- Refer to the "Eligiblity Table" if you have questions regarding Qualifying Tier and Equipment Rebate </t>
  </si>
  <si>
    <t>- Integrated Controls are required for all Whole House and Cold Climate Heat Pump installations</t>
  </si>
  <si>
    <t>Air Flow Tabs- Heat Pump Installation</t>
  </si>
  <si>
    <t>HPwES - Weatherization</t>
  </si>
  <si>
    <t>No</t>
  </si>
  <si>
    <t>To complete the worksheet enable all macros and follow these simple steps:</t>
  </si>
  <si>
    <t>Enter account number, account holder name and installation address, and Home Comfort/Home Performance Participating Partner information, and Rebate Payment Method on the Customer Information tab.</t>
  </si>
  <si>
    <t>- If installing Cold Climate Heat Pumps, system must be listed and verified on the NEEP database</t>
  </si>
  <si>
    <t>Enter equipment and AHRI data in all grey cells; AHRI number must match information on AHRI certified, please don't abbreviate</t>
  </si>
  <si>
    <t>Customer Name*:
(Print)</t>
  </si>
  <si>
    <t>*Must be the Account Holder of Record</t>
  </si>
  <si>
    <t>Use this form to self certify project completion. 
All customer and installation fields must be completed. Ensure customer name and signature match the account holder of record as found on the PSEG Long Island bill.</t>
  </si>
  <si>
    <r>
      <t xml:space="preserve">Customer Name*:
</t>
    </r>
    <r>
      <rPr>
        <b/>
        <i/>
        <sz val="10"/>
        <color indexed="8"/>
        <rFont val="Arial Narrow"/>
        <family val="2"/>
      </rPr>
      <t>(Print)</t>
    </r>
  </si>
  <si>
    <t>*Must be Account Holder of Record</t>
  </si>
  <si>
    <t>- The designed heating Manual J must meet 90-120% of the Heating Load. Integrated Controls are required.</t>
  </si>
  <si>
    <t>*Provide complete and accurate Air Flow and Charge data for each eligible unit</t>
  </si>
  <si>
    <t>Submit completed application and any other required documents to HomeComfortLI@PSEG.com. If your project contains any Home Performance weatherization measures for rebate (Combination Project) then please submit the completed application to HomePerformanceLI@PSEG.com. Be sure to include the PSEG Long Island account number in the subject line.</t>
  </si>
  <si>
    <t>Select Project Type - Water Heating from dropdown</t>
  </si>
  <si>
    <t>- If New Construction, please select "New Construction"</t>
  </si>
  <si>
    <t>-  Heating Capacity (btu), HSPF, COP, AFUE</t>
  </si>
  <si>
    <t>- Select either Primary Heating System or Secondary Heating System</t>
  </si>
  <si>
    <t>ASHP Equipment Information - Heat Pump Installation</t>
  </si>
  <si>
    <t>ASHP Load Calculations - Heat Pump Installation</t>
  </si>
  <si>
    <t>- For Whole House Projects, the equipment must meet 90-120% of  the Manual J designed heating load</t>
  </si>
  <si>
    <t>Select "Unit Controlled" from dropdown</t>
  </si>
  <si>
    <t>- The "Unit #" correlates with the Smart Thermostat or Integrated Control worksheet</t>
  </si>
  <si>
    <t>Provide complete and accurate load calculations associated with each Manual J report</t>
  </si>
  <si>
    <t>If installing Weatherization measures, select Heating and Cooling System information from the drop down</t>
  </si>
  <si>
    <t>If installing a Heat Pump, please select "Home Comfort Heat Pump" in dropdown</t>
  </si>
  <si>
    <t>All Heating and Cooling system values will autopopulate based on Heat Pump installation or data inputs on Site Information tab</t>
  </si>
  <si>
    <t>CAC and ASHP Tune Ups</t>
  </si>
  <si>
    <t>Select "Tune-Up Type" from dropdown</t>
  </si>
  <si>
    <t>- Central Air Conditioner or Air Source Heat Pump</t>
  </si>
  <si>
    <t>Please note, only systems 5 years and older are eligible; Rebates are limited to once every 5 years</t>
  </si>
  <si>
    <t>Water Heating Equipment</t>
  </si>
  <si>
    <t>If completing a Tune Up on more than one system, please select the checkbox that states "Click here to add "HVAC Tune Up"; Up to 5 tune-ups may be entered</t>
  </si>
  <si>
    <t>Select "New Equipment Type" from dropdown</t>
  </si>
  <si>
    <t>- Tankless Water Heater, Heat Pump Water Heater</t>
  </si>
  <si>
    <t>Enter the "Cooling Manual J" and "Heating Manual J" data</t>
  </si>
  <si>
    <t>Enter "Cooling Capacity" and "Heating Capacity"</t>
  </si>
  <si>
    <t>Enter "System Manufacturer", "Condenser Model Number", "Condenser Serial Number"</t>
  </si>
  <si>
    <t>Enter "Test Results (Pre Tune-Up Factory Charge)"</t>
  </si>
  <si>
    <t>Select "Existing Equipment Type" from dropdown</t>
  </si>
  <si>
    <t>Enter "Proposed Efficiency" (Uniform Energy Factor)</t>
  </si>
  <si>
    <t>Enter "Invoice/Receipt Number", "Quantity", "Manufacturer", "Model Number", "Serial Number"</t>
  </si>
  <si>
    <t>-Pass/Fail will autopopulate based on system inputs</t>
  </si>
  <si>
    <r>
      <t xml:space="preserve">*Heat Pump Water Heater </t>
    </r>
    <r>
      <rPr>
        <b/>
        <sz val="12"/>
        <rFont val="Arial Narrow"/>
        <family val="2"/>
      </rPr>
      <t>must be ENERGY STAR listed</t>
    </r>
    <r>
      <rPr>
        <sz val="12"/>
        <rFont val="Arial Narrow"/>
        <family val="2"/>
      </rPr>
      <t xml:space="preserve">; Tankless Water Heater </t>
    </r>
    <r>
      <rPr>
        <b/>
        <sz val="12"/>
        <rFont val="Arial Narrow"/>
        <family val="2"/>
      </rPr>
      <t>must be ETL or UL listed</t>
    </r>
  </si>
  <si>
    <t>If using this application to apply for water heating equipment only, please apply through the Residential Online Application found here:</t>
  </si>
  <si>
    <t>https://www.psegliny.com/saveenergyandmoney/energystarrebates</t>
  </si>
  <si>
    <t xml:space="preserve">The Home Comfort Application is intended for all Residential customers (Rate Code 180/580 or equivalent) and accommodates projects such as: Whole House Air Source Heat Pumps, Partial House Air Source Heat Pumps, Weatherization, and combination projects that include both a Heat Pump and Weatherization.  Central Air Conditioner/Air Source Heat Pump Tune-Ups and Water Heating equipment rebates can also be found in this application. For questions about eligibility, please speak to your PSEG Long Island Representative. </t>
  </si>
  <si>
    <t>Select Project Type - Tune Up from dropdown</t>
  </si>
  <si>
    <t>Select Residence Type from dropdown</t>
  </si>
  <si>
    <t>DO NOT SIGN THIS DOCUMENT UNTIL THE WORK IS 100% COMPLETE</t>
  </si>
  <si>
    <t>- Ducted Partial House systems must meet 65-135% of Peak Heating or Cooling Load, as determined by the Manual J.</t>
  </si>
  <si>
    <t>In the Existing Equipment Information Table, please enter Primary Heating System Information</t>
  </si>
  <si>
    <t>In the Existing Equipment Information Table, please enter Primary Cooling System Information</t>
  </si>
  <si>
    <t>Deliverable Timeline</t>
  </si>
  <si>
    <t>Preferred Contact Method:</t>
  </si>
  <si>
    <t>Site Owner Information</t>
  </si>
  <si>
    <t>Entity Name:</t>
  </si>
  <si>
    <t>Longitude (Optional)</t>
  </si>
  <si>
    <t>Developer Information</t>
  </si>
  <si>
    <t xml:space="preserve">Mailing Address:
</t>
  </si>
  <si>
    <t>Rebate Payment Recipient*:</t>
  </si>
  <si>
    <t>*Letter of Authorization required if rebate is assigned</t>
  </si>
  <si>
    <t>Location Accessibility:</t>
  </si>
  <si>
    <t>Facility Type:</t>
  </si>
  <si>
    <t>4.25.23</t>
  </si>
  <si>
    <t>Mock-up of Electric Vehicle Charging Application using HC application</t>
  </si>
  <si>
    <t>V1_D1</t>
  </si>
  <si>
    <t>New/Update Service Request Submitted?</t>
  </si>
  <si>
    <t>Yes/No</t>
  </si>
  <si>
    <t>Rebate Recipient</t>
  </si>
  <si>
    <t>Preferred Contact</t>
  </si>
  <si>
    <t>Email</t>
  </si>
  <si>
    <t>Business Phone</t>
  </si>
  <si>
    <t>Cell Phone</t>
  </si>
  <si>
    <t>Customer</t>
  </si>
  <si>
    <t>Developer</t>
  </si>
  <si>
    <t>Facility Type</t>
  </si>
  <si>
    <t>New Electric Service</t>
  </si>
  <si>
    <t>Service Upgrade</t>
  </si>
  <si>
    <t>Existing Service</t>
  </si>
  <si>
    <t>Service Type</t>
  </si>
  <si>
    <t>Workplace</t>
  </si>
  <si>
    <t>Corridor</t>
  </si>
  <si>
    <t>Community</t>
  </si>
  <si>
    <t>Multi-Unit Dwelling</t>
  </si>
  <si>
    <t>Demand Software</t>
  </si>
  <si>
    <t>Site Owner</t>
  </si>
  <si>
    <t>Location Accessibility</t>
  </si>
  <si>
    <t>Public</t>
  </si>
  <si>
    <t>Private</t>
  </si>
  <si>
    <t>Demand Management Software or Hardware Needed*?</t>
  </si>
  <si>
    <t>*Optional</t>
  </si>
  <si>
    <t>EV Supply Equipment Bi-Directional*:</t>
  </si>
  <si>
    <t>Co-Located Distributed Generation or Energy Storage at Site*:</t>
  </si>
  <si>
    <t>BRSLI@PSEG.COM</t>
  </si>
  <si>
    <t>Charger Type</t>
  </si>
  <si>
    <t>6.21.23</t>
  </si>
  <si>
    <t>Ref Tab: Added tables for all dropdowns - Also added all tables to Name Manager</t>
  </si>
  <si>
    <t>V1_D3</t>
  </si>
  <si>
    <t>Site Information Tab: Finished added in fields - Updated all dropdowns</t>
  </si>
  <si>
    <t>Req Docs: Updated Req Docs per existing PSEG LI App</t>
  </si>
  <si>
    <t>EV Charger Info: Added 4 tables for Charger Information and updated drop downs</t>
  </si>
  <si>
    <t>EV Make-Ready Glossary</t>
  </si>
  <si>
    <t>Glossary: Added Tab for glossary</t>
  </si>
  <si>
    <t>21.</t>
  </si>
  <si>
    <t>22.</t>
  </si>
  <si>
    <t>23.</t>
  </si>
  <si>
    <t>24.</t>
  </si>
  <si>
    <r>
      <rPr>
        <b/>
        <u/>
        <sz val="11"/>
        <rFont val="Arial Narrow"/>
        <family val="2"/>
      </rPr>
      <t>Community DCFC Location:</t>
    </r>
    <r>
      <rPr>
        <sz val="11"/>
        <rFont val="Arial Narrow"/>
        <family val="2"/>
      </rPr>
      <t xml:space="preserve"> 
o A DCFC location that doesn’t qualify as a Corridor location is beyond one (1) mile of a corridor/ major highway
o All DCFC ports at the location must be capable of delivering at least 50KW of power (when power-sharing, if applicable, is active)
o There must be at least two simultaneously operable ports at the location based on either CCS or CHAdeMO plug types</t>
    </r>
  </si>
  <si>
    <r>
      <rPr>
        <b/>
        <u/>
        <sz val="11"/>
        <rFont val="Arial Narrow"/>
        <family val="2"/>
      </rPr>
      <t>Corridor DCFC Location:</t>
    </r>
    <r>
      <rPr>
        <sz val="11"/>
        <rFont val="Arial Narrow"/>
        <family val="2"/>
      </rPr>
      <t xml:space="preserve">
o Location is within one mile of an identified travel corridor from the point of roadway exit to the location
o There must be at least four simultaneously operable ports at the location based on either CCS or CHAdeMO plug types</t>
    </r>
  </si>
  <si>
    <t>Port Type</t>
  </si>
  <si>
    <t>100% Tier</t>
  </si>
  <si>
    <t>90% Tier</t>
  </si>
  <si>
    <t>50% Tier</t>
  </si>
  <si>
    <r>
      <t xml:space="preserve">4+ ports simultaneously operable, each delivering 150kW or higher 
</t>
    </r>
    <r>
      <rPr>
        <b/>
        <sz val="14"/>
        <color theme="1"/>
        <rFont val="Calibri"/>
        <family val="2"/>
        <scheme val="minor"/>
      </rPr>
      <t>AND</t>
    </r>
    <r>
      <rPr>
        <sz val="14"/>
        <color theme="1"/>
        <rFont val="Calibri"/>
        <family val="2"/>
        <scheme val="minor"/>
      </rPr>
      <t xml:space="preserve"> 
All ports CCS or ChAdeMO </t>
    </r>
    <r>
      <rPr>
        <b/>
        <sz val="14"/>
        <color theme="1"/>
        <rFont val="Calibri"/>
        <family val="2"/>
        <scheme val="minor"/>
      </rPr>
      <t>AND</t>
    </r>
    <r>
      <rPr>
        <sz val="14"/>
        <color theme="1"/>
        <rFont val="Calibri"/>
        <family val="2"/>
        <scheme val="minor"/>
      </rPr>
      <t xml:space="preserve"> 
Future-proofed infrastructure 
</t>
    </r>
    <r>
      <rPr>
        <b/>
        <sz val="14"/>
        <color theme="1"/>
        <rFont val="Calibri"/>
        <family val="2"/>
        <scheme val="minor"/>
      </rPr>
      <t>AND</t>
    </r>
    <r>
      <rPr>
        <sz val="14"/>
        <color theme="1"/>
        <rFont val="Calibri"/>
        <family val="2"/>
        <scheme val="minor"/>
      </rPr>
      <t xml:space="preserve"> 
For Public-Use</t>
    </r>
  </si>
  <si>
    <r>
      <t xml:space="preserve">Simultaneously CCS/CHAdeMO 
ports are less than 150kW
</t>
    </r>
    <r>
      <rPr>
        <b/>
        <sz val="14"/>
        <rFont val="Arial Narrow"/>
        <family val="2"/>
      </rPr>
      <t>OR</t>
    </r>
    <r>
      <rPr>
        <sz val="14"/>
        <rFont val="Arial Narrow"/>
        <family val="2"/>
      </rPr>
      <t xml:space="preserve">
Proprietary ports matched one_x0002_for-one with CCS/ChAdeMO of 
equal or higher power 
</t>
    </r>
    <r>
      <rPr>
        <b/>
        <sz val="14"/>
        <rFont val="Arial Narrow"/>
        <family val="2"/>
      </rPr>
      <t>AND</t>
    </r>
    <r>
      <rPr>
        <sz val="14"/>
        <rFont val="Arial Narrow"/>
        <family val="2"/>
      </rPr>
      <t xml:space="preserve">
For Public-Use</t>
    </r>
  </si>
  <si>
    <r>
      <t xml:space="preserve">Proprietary ports that meet all other 
requirements but are not matched one_x0002_for one
</t>
    </r>
    <r>
      <rPr>
        <b/>
        <sz val="14"/>
        <rFont val="Arial Narrow"/>
        <family val="2"/>
      </rPr>
      <t>OR</t>
    </r>
    <r>
      <rPr>
        <sz val="14"/>
        <rFont val="Arial Narrow"/>
        <family val="2"/>
      </rPr>
      <t xml:space="preserve"> 
For Private-Use</t>
    </r>
  </si>
  <si>
    <r>
      <t xml:space="preserve">Location within 1 mile of EJ/LI 
boundary 
</t>
    </r>
    <r>
      <rPr>
        <b/>
        <sz val="14"/>
        <rFont val="Arial Narrow"/>
        <family val="2"/>
      </rPr>
      <t>AND</t>
    </r>
    <r>
      <rPr>
        <sz val="14"/>
        <rFont val="Arial Narrow"/>
        <family val="2"/>
      </rPr>
      <t xml:space="preserve">
All ports CCS or ChAdeMO
</t>
    </r>
    <r>
      <rPr>
        <b/>
        <sz val="14"/>
        <rFont val="Arial Narrow"/>
        <family val="2"/>
      </rPr>
      <t>AND</t>
    </r>
    <r>
      <rPr>
        <sz val="14"/>
        <rFont val="Arial Narrow"/>
        <family val="2"/>
      </rPr>
      <t xml:space="preserve">
For Public-Use</t>
    </r>
  </si>
  <si>
    <r>
      <t xml:space="preserve">CCS/CHAdeMO ports not within 1 
mile of EJ/LI boundary
</t>
    </r>
    <r>
      <rPr>
        <b/>
        <sz val="14"/>
        <rFont val="Arial Narrow"/>
        <family val="2"/>
      </rPr>
      <t>OR</t>
    </r>
    <r>
      <rPr>
        <sz val="14"/>
        <rFont val="Arial Narrow"/>
        <family val="2"/>
      </rPr>
      <t xml:space="preserve">
Proprietary ports matched one_x0002_for-one with CCS or ChAdeMO of 
equal or higher power 
</t>
    </r>
    <r>
      <rPr>
        <b/>
        <sz val="14"/>
        <rFont val="Arial Narrow"/>
        <family val="2"/>
      </rPr>
      <t>AND</t>
    </r>
    <r>
      <rPr>
        <sz val="14"/>
        <rFont val="Arial Narrow"/>
        <family val="2"/>
      </rPr>
      <t xml:space="preserve">
For Public-Use</t>
    </r>
  </si>
  <si>
    <r>
      <t xml:space="preserve">Proprietary ports that meet all other 
requirements but are not matched one_x0002_for-one
</t>
    </r>
    <r>
      <rPr>
        <b/>
        <sz val="14"/>
        <rFont val="Arial Narrow"/>
        <family val="2"/>
      </rPr>
      <t>OR</t>
    </r>
    <r>
      <rPr>
        <sz val="14"/>
        <rFont val="Arial Narrow"/>
        <family val="2"/>
      </rPr>
      <t xml:space="preserve">
For Private-Use</t>
    </r>
  </si>
  <si>
    <r>
      <rPr>
        <b/>
        <sz val="14"/>
        <rFont val="Arial Narrow"/>
        <family val="2"/>
      </rPr>
      <t>Level 2</t>
    </r>
    <r>
      <rPr>
        <sz val="14"/>
        <rFont val="Arial Narrow"/>
        <family val="2"/>
      </rPr>
      <t xml:space="preserve">
Min 2 Ports</t>
    </r>
  </si>
  <si>
    <r>
      <t xml:space="preserve">J1772 ports
</t>
    </r>
    <r>
      <rPr>
        <b/>
        <sz val="14"/>
        <color theme="1"/>
        <rFont val="Arial Narrow"/>
        <family val="2"/>
      </rPr>
      <t>AND</t>
    </r>
    <r>
      <rPr>
        <sz val="14"/>
        <color theme="1"/>
        <rFont val="Arial Narrow"/>
        <family val="2"/>
      </rPr>
      <t xml:space="preserve">
Location within EJ/LI 
boundary or sufficiently close to 
EJ/LI community to directly 
support needs of those residents
</t>
    </r>
    <r>
      <rPr>
        <b/>
        <sz val="14"/>
        <color theme="1"/>
        <rFont val="Arial Narrow"/>
        <family val="2"/>
      </rPr>
      <t>AND</t>
    </r>
    <r>
      <rPr>
        <sz val="14"/>
        <color theme="1"/>
        <rFont val="Arial Narrow"/>
        <family val="2"/>
      </rPr>
      <t xml:space="preserve">
For Public-Use</t>
    </r>
  </si>
  <si>
    <r>
      <t xml:space="preserve">J1772 ports not within EJ/LI boundary, but available exclusively for public use 
</t>
    </r>
    <r>
      <rPr>
        <b/>
        <sz val="14"/>
        <color theme="1"/>
        <rFont val="Calibri"/>
        <family val="2"/>
        <scheme val="minor"/>
      </rPr>
      <t>OR</t>
    </r>
    <r>
      <rPr>
        <sz val="14"/>
        <color theme="1"/>
        <rFont val="Calibri"/>
        <family val="2"/>
        <scheme val="minor"/>
      </rPr>
      <t xml:space="preserve"> 
Proprietary ports matched one_x0002_for-one with J1772 of equal or higher power 
</t>
    </r>
    <r>
      <rPr>
        <b/>
        <sz val="14"/>
        <color theme="1"/>
        <rFont val="Calibri"/>
        <family val="2"/>
        <scheme val="minor"/>
      </rPr>
      <t>AND</t>
    </r>
    <r>
      <rPr>
        <sz val="14"/>
        <color theme="1"/>
        <rFont val="Calibri"/>
        <family val="2"/>
        <scheme val="minor"/>
      </rPr>
      <t xml:space="preserve">
For Public-Use</t>
    </r>
  </si>
  <si>
    <r>
      <t xml:space="preserve">Proprietary ports that meet all other requirements but are not matched one_x0002_for-one
</t>
    </r>
    <r>
      <rPr>
        <b/>
        <sz val="14"/>
        <color theme="1"/>
        <rFont val="Arial Narrow"/>
        <family val="2"/>
      </rPr>
      <t>OR</t>
    </r>
    <r>
      <rPr>
        <sz val="14"/>
        <color theme="1"/>
        <rFont val="Arial Narrow"/>
        <family val="2"/>
      </rPr>
      <t xml:space="preserve">
J1772 ports that are not available for public use, but for a more limited set of authorized users (workplace, non EJ/LI multi-family, etc.)
</t>
    </r>
    <r>
      <rPr>
        <b/>
        <sz val="14"/>
        <color theme="1"/>
        <rFont val="Arial Narrow"/>
        <family val="2"/>
      </rPr>
      <t>OR</t>
    </r>
    <r>
      <rPr>
        <sz val="14"/>
        <color theme="1"/>
        <rFont val="Arial Narrow"/>
        <family val="2"/>
      </rPr>
      <t xml:space="preserve">
For Private-Use</t>
    </r>
  </si>
  <si>
    <t>Eligibility Table</t>
  </si>
  <si>
    <t>TS and Cs Tab: Updated with Ts and Cs from PSEG PDF</t>
  </si>
  <si>
    <t>AZ</t>
  </si>
  <si>
    <t>v1_d4</t>
  </si>
  <si>
    <t xml:space="preserve">Guidelines: Started to develop from PSEG PDF </t>
  </si>
  <si>
    <t>Glossary Tab: Updated per PSEG PDF</t>
  </si>
  <si>
    <t xml:space="preserve">Eligibility Requirements </t>
  </si>
  <si>
    <t>EV Make Ready Langauge</t>
  </si>
  <si>
    <t>EV Make Ready Eligibility Tables</t>
  </si>
  <si>
    <r>
      <rPr>
        <b/>
        <sz val="14"/>
        <rFont val="Arial Narrow"/>
        <family val="2"/>
      </rPr>
      <t>DCFC Corridor</t>
    </r>
    <r>
      <rPr>
        <sz val="14"/>
        <rFont val="Arial Narrow"/>
        <family val="2"/>
      </rPr>
      <t xml:space="preserve">
</t>
    </r>
    <r>
      <rPr>
        <i/>
        <sz val="14"/>
        <rFont val="Arial Narrow"/>
        <family val="2"/>
      </rPr>
      <t xml:space="preserve">Within 1 mile of major roadway
</t>
    </r>
    <r>
      <rPr>
        <sz val="14"/>
        <rFont val="Arial Narrow"/>
        <family val="2"/>
      </rPr>
      <t>Min 2 Ports</t>
    </r>
  </si>
  <si>
    <r>
      <rPr>
        <b/>
        <sz val="14"/>
        <rFont val="Arial Narrow"/>
        <family val="2"/>
      </rPr>
      <t>DCFC Community</t>
    </r>
    <r>
      <rPr>
        <sz val="14"/>
        <rFont val="Arial Narrow"/>
        <family val="2"/>
      </rPr>
      <t xml:space="preserve">
Beyond</t>
    </r>
    <r>
      <rPr>
        <i/>
        <sz val="14"/>
        <rFont val="Arial Narrow"/>
        <family val="2"/>
      </rPr>
      <t xml:space="preserve"> 1 mile of major roadway
</t>
    </r>
    <r>
      <rPr>
        <sz val="14"/>
        <rFont val="Arial Narrow"/>
        <family val="2"/>
      </rPr>
      <t>Min 2 Ports</t>
    </r>
  </si>
  <si>
    <t>6.22.23</t>
  </si>
  <si>
    <t>CSMR Cost Template: Added New Tab to be populated</t>
  </si>
  <si>
    <t>V1_D5</t>
  </si>
  <si>
    <t>CSMR Customer Side Make Ready Cost Template</t>
  </si>
  <si>
    <t>Customer-Side Make Ready Costs</t>
  </si>
  <si>
    <t>Conduit:</t>
  </si>
  <si>
    <t>Conductors:</t>
  </si>
  <si>
    <t>Trenching/Boring:</t>
  </si>
  <si>
    <t>Foundation:</t>
  </si>
  <si>
    <t>Electric Panel:</t>
  </si>
  <si>
    <t>Pad-Mounted Transformer:</t>
  </si>
  <si>
    <t>Total:</t>
  </si>
  <si>
    <t>6.23.23</t>
  </si>
  <si>
    <t>CSMR Make Ready Template: Formatted formulas</t>
  </si>
  <si>
    <t>V1_D7</t>
  </si>
  <si>
    <t>LMI/Disadvantaged Community</t>
  </si>
  <si>
    <t># of Chargers</t>
  </si>
  <si>
    <t>Total # of Ports</t>
  </si>
  <si>
    <t>Future Proofing Costs</t>
  </si>
  <si>
    <t>Eligibility</t>
  </si>
  <si>
    <t>Location Cap ($)</t>
  </si>
  <si>
    <t>Public/Private</t>
  </si>
  <si>
    <t>DCFC &amp; L2 Mix - Standard</t>
  </si>
  <si>
    <t>DCFC &amp; L2 Mix - Mix</t>
  </si>
  <si>
    <t>DCFC &amp; L2 Mix - Proprietary</t>
  </si>
  <si>
    <t>L2 &amp; LMI &amp; Public</t>
  </si>
  <si>
    <t>L2 &amp; Market &amp; Public or L2 Coloc &amp; # L2 chargers &gt;0 &amp; L2 kW demand(Per Port) &gt;0</t>
  </si>
  <si>
    <r>
      <t>.=</t>
    </r>
    <r>
      <rPr>
        <sz val="12"/>
        <color theme="9" tint="-0.249977111117893"/>
        <rFont val="Calibri"/>
        <family val="2"/>
        <scheme val="minor"/>
      </rPr>
      <t>IF(AND(P37="Multi-Unit Dwelling",O37="Yes"),1</t>
    </r>
    <r>
      <rPr>
        <sz val="12"/>
        <color theme="1"/>
        <rFont val="Calibri"/>
        <family val="2"/>
        <scheme val="minor"/>
      </rPr>
      <t>,</t>
    </r>
    <r>
      <rPr>
        <sz val="12"/>
        <color theme="8" tint="0.39997558519241921"/>
        <rFont val="Calibri"/>
        <family val="2"/>
        <scheme val="minor"/>
      </rPr>
      <t>IF(AND(AO37=0,AS37=0),IF(AND(Y37="L2 - Standard (J1772)",O37="Yes",Q37="Public"),1</t>
    </r>
    <r>
      <rPr>
        <sz val="12"/>
        <color theme="1"/>
        <rFont val="Calibri"/>
        <family val="2"/>
        <scheme val="minor"/>
      </rPr>
      <t>,</t>
    </r>
    <r>
      <rPr>
        <sz val="12"/>
        <color theme="7" tint="0.39997558519241921"/>
        <rFont val="Calibri"/>
        <family val="2"/>
        <scheme val="minor"/>
      </rPr>
      <t>IF(OR(AND(Y37="L2 - Standard (J1772)",Q37="Public",O37="No"),AND(Y37="L2 Colocated - Proprietary/Standard",(AW37*AX37=AW38*AX38),(AY38&gt;=AY37))),0.9</t>
    </r>
    <r>
      <rPr>
        <sz val="12"/>
        <color theme="5" tint="-0.249977111117893"/>
        <rFont val="Calibri"/>
        <family val="2"/>
        <scheme val="minor"/>
      </rPr>
      <t>,IF(OR(AND(Y37="L2 - Proprietary (Tesla)",O37="Yes"),AND(Y37="L2 - Standard (J1772)",Q37="Private",O37="No"),AND(Y37="L2 - Standard (J1772)",Q37="Private",O37="Yes"),AND(Y37="L2 Colocated - Proprietary/Standard",(AW37*AX37&lt;&gt;AW38*AX38),Q37="Public"),AND(Y37="L2 Colocated - Proprietary/Standard",(AW37*AX37&lt;&gt;AW38*AX38),Q37="Private",O37="Yes")),0.5,0)))</t>
    </r>
    <r>
      <rPr>
        <sz val="12"/>
        <color theme="1"/>
        <rFont val="Calibri"/>
        <family val="2"/>
        <scheme val="minor"/>
      </rPr>
      <t>,</t>
    </r>
    <r>
      <rPr>
        <sz val="12"/>
        <color rgb="FF002060"/>
        <rFont val="Calibri"/>
        <family val="2"/>
        <scheme val="minor"/>
      </rPr>
      <t>IF(AND(OR(P37="Corridor",P37="Workplace"),OR(Y37="DCFC - Standard (CCS, CHAdeMO)",Y37="DCFC &amp; L2 Mix - Standard"),(AO37*AP37+AO38*AP38&gt;=4),OR(AQ37&gt;=150,AQ38&gt;=150),Q37="Public",BM37="Yes"),1</t>
    </r>
    <r>
      <rPr>
        <sz val="12"/>
        <color rgb="FF00B050"/>
        <rFont val="Calibri"/>
        <family val="2"/>
        <scheme val="minor"/>
      </rPr>
      <t>,IF(OR(AND(OR(P37="Corridor",P37="Workplace"),OR(Y37="DCFC - Standard (CCS, CHAdeMO)",Y37="DCFC &amp; L2 Mix - Standard"),(AO37*AP37+AO38*AP38&gt;=4),OR(AQ37&gt;=150,AQ38&gt;=150),Q37="Public",BM37="No"),AND(OR(P37="Corridor",P37="Workplace"),OR(Y37="DCFC - Standard (CCS, CHAdeMO)",Y37="DCFC &amp; L2 Mix - Standard"),(AO37*AP37+AO38*AP38&gt;=4),AND(AQ37&lt;=150,AQ38&lt;=150),Q37="Public"),AND(OR(P37="Corridor",P37="Workplace"),OR(Y37="DCFC Colocated - Proprietary/Standard",Y37="DCFC &amp; L2 Mix - Mix"),(AO37*AP37+AO38*AP38)=(AS37*AT37+AS38*AT38),(AO37*AP37+AO38*AP38+AS37*AT37+AS38*AT38)&gt;=4,Q37="Public")),0.9</t>
    </r>
    <r>
      <rPr>
        <sz val="12"/>
        <color theme="1"/>
        <rFont val="Calibri"/>
        <family val="2"/>
        <scheme val="minor"/>
      </rPr>
      <t>,</t>
    </r>
    <r>
      <rPr>
        <sz val="12"/>
        <color rgb="FFFF0000"/>
        <rFont val="Calibri"/>
        <family val="2"/>
        <scheme val="minor"/>
      </rPr>
      <t>IF(OR(AND(OR(P37="Corridor",P37="Workplace"),OR(Y37="DCFC Colocated - Proprietary/Standard",Y37="DCFC &amp; L2 Mix - Mix"),(AO37*AP37+AO38*AP38)&lt;&gt;(AS37*AT37+AS38*AT38),(AO37*AP37+AO38*AP38+AS37*AT37+AS38*AT38)&gt;=4,OR(AQ37&gt;=150,AQ38&gt;=150,AU37&gt;=150,AU38&gt;=150),Q37="Public"),AND(OR(P37="Corridor",P37="Workplace"),OR(Y37="DCFC - Proprietary (Tesla)",Y37="DCFC &amp; L2 Mix - Proprietary"),(AS37*AT37+AS38*AT38)&gt;=4,Q37="Public")),0.5</t>
    </r>
    <r>
      <rPr>
        <sz val="12"/>
        <color theme="1"/>
        <rFont val="Calibri"/>
        <family val="2"/>
        <scheme val="minor"/>
      </rPr>
      <t>,</t>
    </r>
    <r>
      <rPr>
        <sz val="12"/>
        <color rgb="FFFF3399"/>
        <rFont val="Calibri"/>
        <family val="2"/>
        <scheme val="minor"/>
      </rPr>
      <t>IF(AND(OR(P37="Community",P37="Multi-Unit Dwelling"),OR(Y37="DCFC - Standard (CCS, CHAdeMO)",Y37="DCFC &amp; L2 Mix - Standard"),O37="Yes"),1,</t>
    </r>
    <r>
      <rPr>
        <sz val="12"/>
        <color theme="1"/>
        <rFont val="Calibri"/>
        <family val="2"/>
        <scheme val="minor"/>
      </rPr>
      <t>IF(OR(AND(OR(P37="Community",P37="Multi-Unit Dwelling"),OR(Y37="DCFC - Standard (CCS, CHAdeMO)",Y37="DCFC &amp; L2 Mix - Standard"),O37="No"),AND(OR(P37="Community",P37="Multi-Unit Dwelling"),OR(Y37="DCFC Colocated - Proprietary/Standard",Y37="DCFC &amp; L2 Mix - Mix"),(AO37*AP37+AO38*AP38)=(AS37*AT37+AS38*AT38)),AND(OR(P37="Community",P37="Multi-Unit Dwelling"),OR(Y37="DCFC Colocated - Proprietary/Standard",Y37="DCFC &amp; L2 Mix - Mix"),(AO37*AP37+AO38*AP38)&lt;&gt;(AS37*AT37+AS38*AT38),O37="Yes")),0.9,</t>
    </r>
    <r>
      <rPr>
        <sz val="12"/>
        <color rgb="FF7030A0"/>
        <rFont val="Calibri"/>
        <family val="2"/>
        <scheme val="minor"/>
      </rPr>
      <t>IF(AND(OR(P37="Community",P37="Multi-Unit Dwelling"),OR(Y37="DCFC - Proprietary (Tesla)",Y37="DCFC &amp; L2 Mix - Proprietary"),O37="Yes"),0.5</t>
    </r>
    <r>
      <rPr>
        <sz val="12"/>
        <color theme="1"/>
        <rFont val="Calibri"/>
        <family val="2"/>
        <scheme val="minor"/>
      </rPr>
      <t>,0))))))))</t>
    </r>
  </si>
  <si>
    <t>DCFC - Proprietary (Tesla)</t>
  </si>
  <si>
    <t>DCFC - Standard (CCS, CHAdeMO)</t>
  </si>
  <si>
    <t>L2 Colocated - Proprietary/Standard</t>
  </si>
  <si>
    <t>DCFC Colocated - Proprietary/Standard</t>
  </si>
  <si>
    <t>L2 - Proprietary (Tesla)</t>
  </si>
  <si>
    <t>L2 - Standard (J1772)</t>
  </si>
  <si>
    <t>Location Caps</t>
  </si>
  <si>
    <t>Location Type</t>
  </si>
  <si>
    <t>Cap</t>
  </si>
  <si>
    <t>Is System Eligible</t>
  </si>
  <si>
    <t>CSMR</t>
  </si>
  <si>
    <t>Eligibile Site Incentive</t>
  </si>
  <si>
    <t>Cost Type</t>
  </si>
  <si>
    <t>Charging Station, Charging Station Pedestal, Charging Station Installation,Telecommunications/Network Equipment &amp; Service, Signs, Maintenance, Lighting, Civil Design, Permits, Warranty, Assoc. Fees, Bollard, Striping/Painting, Landscaping (above and beyond restoring the site to original condition), Sales Tax, Concrete Signs, etc.</t>
  </si>
  <si>
    <t>**The following cost components are ineligible costs and are the Customer's responsibility:</t>
  </si>
  <si>
    <t>7.28.23</t>
  </si>
  <si>
    <t xml:space="preserve">Removed All HC tabs and code </t>
  </si>
  <si>
    <t>Qualifying index tab: started linking calculations</t>
  </si>
  <si>
    <t>CSMR Cost: Seperated the cost per system</t>
  </si>
  <si>
    <t>SB</t>
  </si>
  <si>
    <t>V1_D10</t>
  </si>
  <si>
    <t>8.1.23</t>
  </si>
  <si>
    <t>EV Charher Info Tab: Added Total kW Output to each table</t>
  </si>
  <si>
    <t>V1_D12</t>
  </si>
  <si>
    <t>Qual Index: Started linking all cells to CSMR Cost Template V2 - this is not finished</t>
  </si>
  <si>
    <t>Universal Payment</t>
  </si>
  <si>
    <t>DCFC</t>
  </si>
  <si>
    <t># of Ports</t>
  </si>
  <si>
    <t>Site Type</t>
  </si>
  <si>
    <t>8.8.23</t>
  </si>
  <si>
    <t>EV Charger Info: Changed Data collection to charger type, removed per system collection</t>
  </si>
  <si>
    <t>CSMR Cost Temp: Changed back to only 1 collection field</t>
  </si>
  <si>
    <t>Qual Index: Added charger category logic to get site charger configuration</t>
  </si>
  <si>
    <t>V1_D13</t>
  </si>
  <si>
    <t>Site Eligible Costs</t>
  </si>
  <si>
    <t>Site Future Proofing Costs</t>
  </si>
  <si>
    <t>Charger 2</t>
  </si>
  <si>
    <t>Charger 1</t>
  </si>
  <si>
    <t>USMR Costs</t>
  </si>
  <si>
    <t>Cost:</t>
  </si>
  <si>
    <t>BRS Number:</t>
  </si>
  <si>
    <t>Credit Card Reader</t>
  </si>
  <si>
    <t>Tap to Pay</t>
  </si>
  <si>
    <t>9.21.23</t>
  </si>
  <si>
    <t>Removed material and labor cost, cost consolidated into total cost</t>
  </si>
  <si>
    <t>Added Universal payment type to EVMR charger information</t>
  </si>
  <si>
    <t>V1_D15</t>
  </si>
  <si>
    <t>Total Cost</t>
  </si>
  <si>
    <t>9.22.23</t>
  </si>
  <si>
    <t>CSMR Cost Template:</t>
  </si>
  <si>
    <t>Removed individual material and labor cost, combined into total cost field</t>
  </si>
  <si>
    <t>V1_D16</t>
  </si>
  <si>
    <t>Commented out all VBA code</t>
  </si>
  <si>
    <t>CHAdeMO</t>
  </si>
  <si>
    <t>CCS</t>
  </si>
  <si>
    <t>**This tab is for internal use only</t>
  </si>
  <si>
    <t>**Formulas should be left untouched unless discussed</t>
  </si>
  <si>
    <t>NACS</t>
  </si>
  <si>
    <t>Standard</t>
  </si>
  <si>
    <t>Mixed</t>
  </si>
  <si>
    <t>Universal Payment 1</t>
  </si>
  <si>
    <t>Universal Payment 2</t>
  </si>
  <si>
    <t>Universal Payment 3</t>
  </si>
  <si>
    <t>What Type of DER?</t>
  </si>
  <si>
    <t>DER Type</t>
  </si>
  <si>
    <t>Solar</t>
  </si>
  <si>
    <t>Energy Storage</t>
  </si>
  <si>
    <t>Fuel Cells</t>
  </si>
  <si>
    <t>Other</t>
  </si>
  <si>
    <t>Universal Payment?:</t>
  </si>
  <si>
    <t>Option 1:</t>
  </si>
  <si>
    <t>Option 2:</t>
  </si>
  <si>
    <t>Option 3:</t>
  </si>
  <si>
    <t>Free?</t>
  </si>
  <si>
    <t>Free</t>
  </si>
  <si>
    <t>Customers will pay for usage</t>
  </si>
  <si>
    <t>To be determined</t>
  </si>
  <si>
    <t>Will the EV Charging Staions be Free?:</t>
  </si>
  <si>
    <t>QR Code - Payment Site</t>
  </si>
  <si>
    <t>Toll-Free Number Displayed</t>
  </si>
  <si>
    <t>None - Relies on Mobile App</t>
  </si>
  <si>
    <t>Offices</t>
  </si>
  <si>
    <t>Retail/Malls</t>
  </si>
  <si>
    <t>Health</t>
  </si>
  <si>
    <t>Parks/Beaches</t>
  </si>
  <si>
    <t>Hotels/Motels</t>
  </si>
  <si>
    <t>Airports</t>
  </si>
  <si>
    <t>Houses of Worship</t>
  </si>
  <si>
    <t>Parking Lot Facilities</t>
  </si>
  <si>
    <t>Restaurants</t>
  </si>
  <si>
    <t>Schools/Colleges</t>
  </si>
  <si>
    <t>Car Dealerships</t>
  </si>
  <si>
    <t>Gas Stations</t>
  </si>
  <si>
    <t>Grocery</t>
  </si>
  <si>
    <t>Has a request for new service or service upgrade been submitted to PSEG Long Island’s Building and Renovation Services (BRS)*?</t>
  </si>
  <si>
    <t>Landscaping/Restoration:</t>
  </si>
  <si>
    <t>Disadvantaged Community (DAC) Site?</t>
  </si>
  <si>
    <t>Unsure</t>
  </si>
  <si>
    <t>kW per Port</t>
  </si>
  <si>
    <t>kW per Charger</t>
  </si>
  <si>
    <t>Charger #</t>
  </si>
  <si>
    <t>Charger Type 1</t>
  </si>
  <si>
    <t>Charger Type 2</t>
  </si>
  <si>
    <t># of Ports (per Charger)</t>
  </si>
  <si>
    <t>10.19.23</t>
  </si>
  <si>
    <t>Completely reworking the Evcharger info, CSMR, and Qualifying index tabs</t>
  </si>
  <si>
    <t>added new inputs to site information:</t>
  </si>
  <si>
    <t>Added 3 inputs for universal payment</t>
  </si>
  <si>
    <t>Level 2</t>
  </si>
  <si>
    <t>PSEG Long Island offers incentives for the infrastructure needed to power Level 2 and DC Fast Chargers across the PSEG Long Island territory. This covers the utility side make-ready (USMR) and the customer side make-ready (CSMR) infrastructure. Fleet customers are not eligible to participate in the program.</t>
  </si>
  <si>
    <t>PSEG LI Account No:</t>
  </si>
  <si>
    <t xml:space="preserve">Proposed Energized Date: </t>
  </si>
  <si>
    <t>Meter No.:</t>
  </si>
  <si>
    <t>Incentive</t>
  </si>
  <si>
    <t>Total Estimated Customer Incentive Amount:</t>
  </si>
  <si>
    <t>Entity Name
 (Print)</t>
  </si>
  <si>
    <r>
      <rPr>
        <b/>
        <sz val="11"/>
        <color rgb="FFF0502D"/>
        <rFont val="Arial Narrow"/>
        <family val="2"/>
      </rPr>
      <t>Terms</t>
    </r>
    <r>
      <rPr>
        <sz val="11"/>
        <rFont val="Arial Narrow"/>
        <family val="2"/>
      </rPr>
      <t xml:space="preserve">
The Applicant agrees to participate in the Electric Vehicle Make-Ready Program (“Program”) offered by the Long Island Lighting d/b/a LIPA ("LIPA")
through its agent, Long Island Electric Utility Servco LLC ("Servco"), acting for and on its behalf. This Program will be administered by Agent’s affiliate,
PSEG Long Island (hereinafter referred to individually or collectively as “PSEG Long Island”), subject to these Application Terms and Conditions.</t>
    </r>
  </si>
  <si>
    <r>
      <rPr>
        <b/>
        <sz val="11"/>
        <color rgb="FFF0502D"/>
        <rFont val="Arial Narrow"/>
        <family val="2"/>
      </rPr>
      <t>Applicant Eligibility</t>
    </r>
    <r>
      <rPr>
        <sz val="11"/>
        <rFont val="Arial Narrow"/>
        <family val="2"/>
      </rPr>
      <t xml:space="preserve">
The Program is available to Applicants of new charging stations served by existing or new non-residential electric service in the PSEG Long
Island Service Territory which includes Nassau and Suffolk counties and a portion of Queens County known as the Rockaways.</t>
    </r>
  </si>
  <si>
    <r>
      <rPr>
        <b/>
        <sz val="11"/>
        <color rgb="FFF0502D"/>
        <rFont val="Arial Narrow"/>
        <family val="2"/>
      </rPr>
      <t>Application</t>
    </r>
    <r>
      <rPr>
        <b/>
        <sz val="11"/>
        <rFont val="Arial Narrow"/>
        <family val="2"/>
      </rPr>
      <t xml:space="preserve">
</t>
    </r>
    <r>
      <rPr>
        <sz val="11"/>
        <rFont val="Arial Narrow"/>
        <family val="2"/>
      </rPr>
      <t>PSEG Long Island reserves the right to approve or disapprove applications based upon project eligibility and other criteria</t>
    </r>
  </si>
  <si>
    <r>
      <rPr>
        <b/>
        <sz val="11"/>
        <color rgb="FFF0502D"/>
        <rFont val="Arial Narrow"/>
        <family val="2"/>
      </rPr>
      <t>Data Requirements</t>
    </r>
    <r>
      <rPr>
        <b/>
        <sz val="11"/>
        <rFont val="Arial Narrow"/>
        <family val="2"/>
      </rPr>
      <t xml:space="preserve">
</t>
    </r>
    <r>
      <rPr>
        <sz val="11"/>
        <rFont val="Arial Narrow"/>
        <family val="2"/>
      </rPr>
      <t xml:space="preserve">a. PSEG Long Island requires Applicant provide data from the charger(s) for a minimum of five (5) years and choose from a list of Eligible Chargers
    found under the EV Make Ready webpage additional resources:
         </t>
    </r>
    <r>
      <rPr>
        <b/>
        <sz val="11"/>
        <rFont val="Arial Narrow"/>
        <family val="2"/>
      </rPr>
      <t xml:space="preserve"> Required data includes:</t>
    </r>
    <r>
      <rPr>
        <sz val="11"/>
        <rFont val="Arial Narrow"/>
        <family val="2"/>
      </rPr>
      <t xml:space="preserve">
        i. Station Billing Information
               1. 15-minute interval data
               2. Load profiles for the stations on the top 10 demand days of the year
               3. Utility bills for each station
        ii. Station Financial Information
               1. The fee structure for the station
               2. The total charging revenues for the station for the year
               3. The operating costs (maintenance and energy costs) for the year
        iii. Plug and Charging Session Data
               1. Daily number of charging sessions for the year
               2. Start and stop times of each charging session
        iv. Charge time for each vehicle during each charging session
               1. Peak KW per charging session
               2. Total kWh discharged per charging session
               3. Plug outage information (when outages occur)
        v. All customer complaints must be reported to PSEG Long Island. These complaints will be used to inform the ongoing improvement of
           the Make-Ready Program and will not be made public.
b. Applicant must identify and use an approved network provider(s) during the entire five-year in-service requirement:
        i. Network providers shall provide PSEG Long Island or EnergyHub (Data Aggregator) direct access to an online portal (or API) to
          retrieve station data.
       ii. Each Applicant will be required to demonstrate compliance with the five-year in-service requirement through electric vehicle supply
          equipment data reporting by a qualified network provider.
      iii. Applicant may change to a different network provider, providing notice of a pending change within thirty (30) days of switching to a
          different network provider to PSEG Long Island and uses a qualified network.
c. As part of the operation of equipment, the Applicant shall provide all data requested to PSEG Long Island and its Data Aggregator on a regular
    basis.
d. For approved networked stations, the Applicant shall set up access to usage data through the network provider, either by providing PSEG Long
    Island with limited administrative access to the network data (preferred) or by establishing regular recurring data transfers to PSEG Long Island’s
    Data Aggregator for the duration of the five (5) years, free of charge.
e. Data provided to PSEG Long Island will also be made available to the Data Aggregator, Long Island Power Authority and the New York Public
    Service Commission on an ongoing basis. A regular reporting cadence will be established for sending this data to PSEG Long Island.</t>
    </r>
  </si>
  <si>
    <r>
      <rPr>
        <b/>
        <sz val="11"/>
        <color rgb="FFF0502D"/>
        <rFont val="Arial Narrow"/>
        <family val="2"/>
      </rPr>
      <t xml:space="preserve">Minimum Performance Standards </t>
    </r>
    <r>
      <rPr>
        <sz val="11"/>
        <color theme="1"/>
        <rFont val="Arial Narrow"/>
        <family val="2"/>
      </rPr>
      <t xml:space="preserve">
a. 95% up-time (annually) for Level 2 and DCFC plugs.
b. 99% up-time (annually) for Level 2 and DCFC stations, with a minimum of 50% of plugs available.
c. Data requirements listed in section 4 shall be given to PSEG Long Island and its Data Aggregator, free of charge, for a minimum of at least five
    (5) years.</t>
    </r>
  </si>
  <si>
    <r>
      <rPr>
        <b/>
        <sz val="11"/>
        <color rgb="FFF0502D"/>
        <rFont val="Arial Narrow"/>
        <family val="2"/>
      </rPr>
      <t>Installation Schedule Requirements</t>
    </r>
    <r>
      <rPr>
        <b/>
        <sz val="11"/>
        <rFont val="Arial Narrow"/>
        <family val="2"/>
      </rPr>
      <t xml:space="preserve">
</t>
    </r>
    <r>
      <rPr>
        <sz val="11"/>
        <rFont val="Arial Narrow"/>
        <family val="2"/>
      </rPr>
      <t>a. The proposed station must have started construction after the issuance of the July 16, 2020 Order (State of New York Public Service
    Commission CASE 18-E-0138 – Proceeding on Motion of the Commission Regarding Electric Vehicle Supply Equipment and Infrastructure).
b. Stations that have been constructed within the past twelve (12) months that apply to this program would be eligible to participate, however, any
    equipment installation done prior to the issuance of PSEG Long Island’s written authorization runs the risk of potentially being deemed an
    unauthorized installation and PSEG Long Island will have no obligation to pay the incentives.
c. Pre-approval is valid for 365 days after issuance by PSEG Long Island. If charging station is not energized by such time, PSEG Long Island preapproval and
    obligations pursuant to this Application will become null and void. If Applicant determines prior to such expiration date that project
    will not be available for energization, Applicant may request a one-time extension of up to an incremental 180 days. PSEG Long Island will
    consider factors such as degree of work already completed, likelihood of resolution of any outstanding issues causing delay, and other related
    matters in determining whether such extension will be granted.</t>
    </r>
  </si>
  <si>
    <r>
      <rPr>
        <b/>
        <sz val="11"/>
        <color rgb="FFF0502D"/>
        <rFont val="Arial Narrow"/>
        <family val="2"/>
      </rPr>
      <t>Project Accessibility Requirements</t>
    </r>
    <r>
      <rPr>
        <sz val="11"/>
        <rFont val="Arial Narrow"/>
        <family val="2"/>
      </rPr>
      <t xml:space="preserve">
a.      </t>
    </r>
    <r>
      <rPr>
        <b/>
        <sz val="11"/>
        <rFont val="Arial Narrow"/>
        <family val="2"/>
      </rPr>
      <t>Public Locations:</t>
    </r>
    <r>
      <rPr>
        <sz val="11"/>
        <rFont val="Arial Narrow"/>
        <family val="2"/>
      </rPr>
      <t xml:space="preserve">
             i. To qualify for the 75% or 100% tier incentive, the proposed charging stations must be in a public parking area rather than in a
                private location or private lot. The parking lot may be a fee-free parking lot or a paid municipal parking lot but must be accessible to
               all public customers without restriction.
                         1. Multi-Unit Dwelling units that allow only the tenants of that building access to the charging stations, who would otherwise
                             not have any other way of having a charging station installed can qualify for public use, even if solely used for tenants.
            ii. Publicly accessible: Locations that allow access without site-specific physical access restrictions (such as a gate or time restricted
                 access), including public, fee-free parking areas and municipality-operated fee-for parking areas.
           iii. Public station that require payment must accept one universal form of payment method.
                         1. Universal Form of Payment: For public charging stations that will charge users a fee for use, at least one universal form
                             of payment method must be accepted with 24/7 availability. Universal forms of payment do not include network mobile
                             applications that require to be downloaded
                                      a.      Public EV stations that will charge users a fee and cannot accept a universal form of payment will be deemed
                                               a private location, which can result in only being eligible for the 50% incentive tier
b.      </t>
    </r>
    <r>
      <rPr>
        <b/>
        <sz val="11"/>
        <rFont val="Arial Narrow"/>
        <family val="2"/>
      </rPr>
      <t>Private Locations:</t>
    </r>
    <r>
      <rPr>
        <sz val="11"/>
        <rFont val="Arial Narrow"/>
        <family val="2"/>
      </rPr>
      <t xml:space="preserve">
             i. A proposed station situated in a private parking lot, including those in workplace parking (where parking is limited to employees only
               and not the general public) and private pay-to-park lots, may qualify for the reduced 50% eligibility incentive tier.
            ii. Private use locations that only allow access to certain users, or has site-specific physical access restrictions (such as a gate or time
                restricted access). This can include workplace, exclusive parking facilities, etc.
           iii. Applicant is responsible for securing and recording Site Owner easement agreements for any make-ready infrastructure prior to
               construction. Evidence of recording of the easements in the appropriate office of the County Clerk or Register of Deeds will be
               required.
          iv. Universal form of payment is not required for private locations</t>
    </r>
  </si>
  <si>
    <r>
      <rPr>
        <b/>
        <sz val="11"/>
        <color rgb="FFF0502D"/>
        <rFont val="Arial Narrow"/>
        <family val="2"/>
      </rPr>
      <t xml:space="preserve">Permitting &amp; Compliances
</t>
    </r>
    <r>
      <rPr>
        <sz val="11"/>
        <rFont val="Arial Narrow"/>
        <family val="2"/>
      </rPr>
      <t>a. The Applicant agrees to seek any required permits and meet any specifications or compliances specified by the town, county, state, and federal
     level where the EV Charging Station shall be located.</t>
    </r>
  </si>
  <si>
    <r>
      <rPr>
        <b/>
        <sz val="11"/>
        <color rgb="FFF0502D"/>
        <rFont val="Arial Narrow"/>
        <family val="2"/>
      </rPr>
      <t>Monitoring and Evaluation Follow-Up Visits</t>
    </r>
    <r>
      <rPr>
        <b/>
        <sz val="11"/>
        <rFont val="Arial Narrow"/>
        <family val="2"/>
      </rPr>
      <t xml:space="preserve">
</t>
    </r>
    <r>
      <rPr>
        <sz val="11"/>
        <rFont val="Arial Narrow"/>
        <family val="2"/>
      </rPr>
      <t>a. The Applicant agrees to cooperate with any feasibility studies, scheduled calls and/or site visits with the construction and planning teams
     including inspection and final site assessment upon completion of all relevant make-ready work.
b. PSEG Long Island reserves the right to make a reasonable number of installation follow-up visits to proposed site address during the 60 months
    following the actual completion date noted on this application. Such visit(s) are not meant to inconvenience the Customer or Site Owner, and the
    Customer and Site Owner agree to provide access within a reasonable timeframe of receiving the request for a follow up visit.</t>
    </r>
  </si>
  <si>
    <r>
      <rPr>
        <b/>
        <sz val="11"/>
        <color rgb="FFF0502D"/>
        <rFont val="Arial Narrow"/>
        <family val="2"/>
      </rPr>
      <t>Applicant Obligations</t>
    </r>
    <r>
      <rPr>
        <sz val="11"/>
        <rFont val="Arial Narrow"/>
        <family val="2"/>
      </rPr>
      <t xml:space="preserve">
</t>
    </r>
    <r>
      <rPr>
        <i/>
        <u/>
        <sz val="11"/>
        <rFont val="Arial Narrow"/>
        <family val="2"/>
      </rPr>
      <t>The Applicant shall:</t>
    </r>
    <r>
      <rPr>
        <sz val="11"/>
        <rFont val="Arial Narrow"/>
        <family val="2"/>
      </rPr>
      <t xml:space="preserve">
     a. Agree to Terms and Conditions of the Application.
     b. Determine if new service or service upgrade is necessary.
     c. Complete application and submit required documents as stated in Section G of the application form.
     d. Utilize licensed and insured contractor(s) for installation of customer-side make-ready infrastructure.
     e. Obtain necessary permits and approval (if needed) and complete installation of customer-side make-ready work, such as installing panels,
         conduits, or trenching.
     f. Comply with all requirements and compliances set forth by the town for the project site.
     g. Energize facility within 365 days of receipt of pre-approval letter.
     h. Provide estimates of the cost of utility-side make-ready (if known) and customer-side make-ready to PSEG Long Island.
      i. Purchase and install the electric vehicle supply equipment on the project site and be responsible for operation and maintenance of the electric
         vehicle supply equipment and customer-side make-ready equipment.
      j. Ensure that all reporting, station availability, and access conditions are maintained pursuant to terms of the application.
     k. Applicant shall be responsible for the purchase, operation, and/or maintenance of the electric vehicle supply equipment (also referred to as the
        Charger).</t>
    </r>
  </si>
  <si>
    <r>
      <rPr>
        <b/>
        <sz val="11"/>
        <color rgb="FFF0502D"/>
        <rFont val="Arial Narrow"/>
        <family val="2"/>
      </rPr>
      <t xml:space="preserve">Pre-Approval Letter </t>
    </r>
    <r>
      <rPr>
        <b/>
        <sz val="11"/>
        <rFont val="Arial Narrow"/>
        <family val="2"/>
      </rPr>
      <t xml:space="preserve">
</t>
    </r>
    <r>
      <rPr>
        <sz val="11"/>
        <rFont val="Arial Narrow"/>
        <family val="2"/>
      </rPr>
      <t>a. After an application is approved by PSEG Long Island’s authorized representative, the Applicant will receive written notification via email of the
    pre-approved incentive amount. The customer-side make-ready work and the electric vehicle supply equipment must be fully installed and
    operational to qualify for incentives. Any equipment installation done prior to the issuance of PSEG Long Island’s written authorization runs the
    risk of potentially being deemed an unauthorized installation and PSEG Long Island will have no obligation to pay the incentives.
b. Applicant must sign Pre-Approval Letter.
c. Applicant shall notify in writing via email PSEG Long Island once the EV Charging Station is fully operational.</t>
    </r>
  </si>
  <si>
    <r>
      <rPr>
        <b/>
        <sz val="11"/>
        <color rgb="FFF0502D"/>
        <rFont val="Arial Narrow"/>
        <family val="2"/>
      </rPr>
      <t xml:space="preserve">Final Incentive Letter
</t>
    </r>
    <r>
      <rPr>
        <sz val="11"/>
        <rFont val="Arial Narrow"/>
        <family val="2"/>
      </rPr>
      <t>a. Once Applicant notifies PSEG Long Island that the EV Charging Station is fully operational, a site verification may be performed within 21
    business days of written notice via email or photos of the EV Charging Station may be requested.
          i. If PSEG Long Island determines that the site verification does not match with what was provided in the paperwork by the Applicant, or if the Electric
            Vehicle Supply Equipment is not operational, PSEG Long Island will notify the Applicant that the site did not pass and all items will need to be
            rectified before another site verification is performed.
b. Applicant shall submit all final itemized invoices.
c. Once the site verification and all submitted invoices are approved by PSEG Long Island’s authorized representative, the Applicant will receive
     written notification via email of the final incentive amount.
d. The Applicant must sign Final Incentive Letter</t>
    </r>
  </si>
  <si>
    <t>16.</t>
  </si>
  <si>
    <r>
      <rPr>
        <b/>
        <sz val="11"/>
        <color rgb="FFF0502D"/>
        <rFont val="Arial Narrow"/>
        <family val="2"/>
      </rPr>
      <t>Proof of Payment</t>
    </r>
    <r>
      <rPr>
        <b/>
        <sz val="11"/>
        <rFont val="Arial Narrow"/>
        <family val="2"/>
      </rPr>
      <t xml:space="preserve">
</t>
    </r>
    <r>
      <rPr>
        <sz val="11"/>
        <rFont val="Arial Narrow"/>
        <family val="2"/>
      </rPr>
      <t>a. Applicant must provide copies of all invoices (including itemization of all materials, labor, and equipment discounts as specified by PSEG Long
    Island) reflecting the costs of purchasing and installing the customer-side make-ready infrastructure. PSEG Long Island may require invoices
    from Developer’s contractor to determine the price paid by the contractor. PSEG Long Island may refuse to pay incentives if the invoices do not
    clearly identify costs that are eligible and ineligible for make-ready incentives.
b. Applicant must provide a copy of the proof of payment that Customer paid which reflects the costs of purchasing and installing customer-side
    make-ready infrastructure. Applicant will need to provide the following:
          i. PSEG Long Island EVMR Project Completion Form
         ii. Itemized Final Invoice showing a zero balance
c. PSEG Long Island may require copies of the construction specifications provided to the construction/installation contractors for certain projects.
    PSEG Long Island may refuse to pay incentives if the specifications do not adequately provide for installation of the customer-side make-ready
    infrastructure consistent with good engineering design practices. Applicant will, upon request by PSEG Long Island, provide a copy of the asbuilt drawings and 
    equipment submittals for the facility.
d. The benefits conferred upon the Applicant through participation in this program may be taxable by the federal, state, and local government. The
    Applicant is responsible for declaring any benefits and paying any associated taxes</t>
    </r>
  </si>
  <si>
    <r>
      <rPr>
        <b/>
        <sz val="11"/>
        <color rgb="FFF0502D"/>
        <rFont val="Arial Narrow"/>
        <family val="2"/>
      </rPr>
      <t>Station Ownership</t>
    </r>
    <r>
      <rPr>
        <sz val="11"/>
        <rFont val="Arial Narrow"/>
        <family val="2"/>
      </rPr>
      <t xml:space="preserve">
a. If the ownership of the station changes during the five (5) years of operational requirements to provide PSEG Long Island and its Data
    Aggregator the required data reporting, the Applicant must notify PSEG Long Island of the change and contact information for the successor
    station owner. All obligations of the Application terms and conditions will be transferred to the successor station owner.</t>
    </r>
  </si>
  <si>
    <r>
      <rPr>
        <b/>
        <sz val="11"/>
        <color rgb="FFF0502D"/>
        <rFont val="Arial Narrow"/>
        <family val="2"/>
      </rPr>
      <t>Termination</t>
    </r>
    <r>
      <rPr>
        <b/>
        <sz val="11"/>
        <rFont val="Arial Narrow"/>
        <family val="2"/>
      </rPr>
      <t xml:space="preserve">
</t>
    </r>
    <r>
      <rPr>
        <sz val="11"/>
        <rFont val="Arial Narrow"/>
        <family val="2"/>
      </rPr>
      <t>a. PSEG Long Island may, in its sole discretion, at any time and without notice, terminate if the Applicant fails to comply with the terms and
    conditions of this Application.
b. PSEG Long Island shall at all times have the right, without prejudice, to terminate the Application, in whole or in part, for its convenience by
    giving written notice to Applicant. The written notice shall state the extent and effective date of the termination.
c. If PSEG Long Island or the Applicant terminates this Agreement or the Applicant fails to comply with the Terms &amp; Conditions set forth in this
    application, the Applicant shall be solely responsible for reimbursing PSEG Long Island for any incentives issued associated with the installation
    costs for the make-ready infrastructure.</t>
    </r>
  </si>
  <si>
    <r>
      <rPr>
        <b/>
        <sz val="11"/>
        <color rgb="FFF0502D"/>
        <rFont val="Arial Narrow"/>
        <family val="2"/>
      </rPr>
      <t>Confidentiality</t>
    </r>
    <r>
      <rPr>
        <b/>
        <sz val="11"/>
        <rFont val="Arial Narrow"/>
        <family val="2"/>
      </rPr>
      <t xml:space="preserve">
</t>
    </r>
    <r>
      <rPr>
        <sz val="11"/>
        <rFont val="Arial Narrow"/>
        <family val="2"/>
      </rPr>
      <t>a. PSEG Long Island, and its agents will exchange data related to your identity solely for the purposes of fulfilling their obligations under the
    Program; and to summarize the results of the Program in publicly-available studies, provided that any data included in such studies will be
    anonymized such that you are not individually identifiable.</t>
    </r>
  </si>
  <si>
    <r>
      <rPr>
        <b/>
        <sz val="11"/>
        <color rgb="FFF0502D"/>
        <rFont val="Arial Narrow"/>
        <family val="2"/>
      </rPr>
      <t>Limitation of Liability and Indemnification</t>
    </r>
    <r>
      <rPr>
        <sz val="11"/>
        <rFont val="Arial Narrow"/>
        <family val="2"/>
      </rPr>
      <t xml:space="preserve">
a. PSEG Long Island’s liability is limited to payment of the approved incentives for the purchase and installation of equipment associated with
    preparing a site to install EV chargers within LIPA’s Service Area in accordance with this Application.
b. NEITHER PSEG LONG ISLAND, NOR ITS AFFILIATES, SUBSIDIARIES, MANAGERS, EMPLOYEES, CONSULTANTS, AGENTS AND
    CONTRACTORS (“PSEG LONG ISLAND PARTIES”) SHALL BE LIABLE TO THE APPLICANT, DEVELOPER, SITE OWNER, OR
    CUSTOMER FOR ANY CLAIMS OR SUITS OF ANY KIND (WHETHER BASED UPON CONTRACT, TORT, INCLUDING NEGLIGENCE,
    WARRANTY, STRICT LIABILITY OR OTHERWISE) FOR ANY LOSSES, DAMAGES, COST OR EXPENSES OF ANY KIND ARISING OUT
    OF, OR CAUSED BY ANY ACTIVITIES ASSOCIATED WITH THIS APPLICATION OR THE PROGRAM. PSEG LONG ISLAND AND PSEG
    LONG ISLAND PARTIES SHALL NOT BE LIABLE FOR ANY SPECIAL, INDIRECT, INCIDENTAL, PUNITIVE OR CONSEQUENTIAL
    LOSSES, DAMAGES, COSTS OR EXPENSES.
c. The Applicant, Developer, Customer, and Site Owner shall defend, protect, indemnify, and hold harmless PSEG Long Island, and the PSEG
    Long Island Parties including all successor agents and employees from and against all claims, liens, lien claims, suits, proceedings, liabilities,
    losses, damages, judgments, penalties, injuries, causes of action, costs and expenses (including, without limitation, attorney’s fees and
    expenses) imposed upon or incurred by or assessed against PSEG Long Island, and the PSEG Long Island Parties resulting from, arising out
    of, or relating to the Program and this Application.</t>
    </r>
  </si>
  <si>
    <r>
      <rPr>
        <b/>
        <sz val="11"/>
        <color rgb="FFF0502D"/>
        <rFont val="Arial Narrow"/>
        <family val="2"/>
      </rPr>
      <t>No Warranties</t>
    </r>
    <r>
      <rPr>
        <b/>
        <sz val="11"/>
        <rFont val="Arial Narrow"/>
        <family val="2"/>
      </rPr>
      <t xml:space="preserve">
</t>
    </r>
    <r>
      <rPr>
        <sz val="11"/>
        <rFont val="Arial Narrow"/>
        <family val="2"/>
      </rPr>
      <t>a. PSEG Long Island does not endorse, guarantee, or warrant any particular manufacturer or product, and PSEG Long Island provides no
    warranties, expressed or implied, for any products or services.
b. The Applicant acknowledges that neither PSEG Long Island nor any of the PSEG Long Island Parties are responsible for assuring that the
    design, engineering, and construction of Developer’s Project or that the installation of the electric vehicle supply equipment is proper or
    complies with any particular laws (including patent laws), codes, or industry standards. PSEG Long Island does not make any representations
    of any kind regarding the adequacy or safety of make-ready infrastructure.</t>
    </r>
  </si>
  <si>
    <r>
      <rPr>
        <b/>
        <sz val="11"/>
        <color rgb="FFF0502D"/>
        <rFont val="Arial Narrow"/>
        <family val="2"/>
      </rPr>
      <t>Removal of Equipment</t>
    </r>
    <r>
      <rPr>
        <b/>
        <sz val="11"/>
        <rFont val="Arial Narrow"/>
        <family val="2"/>
      </rPr>
      <t xml:space="preserve">
</t>
    </r>
    <r>
      <rPr>
        <sz val="11"/>
        <rFont val="Arial Narrow"/>
        <family val="2"/>
      </rPr>
      <t>a. The Applicant agrees, as a condition of participation in the Program, to remove and dispose of all equipment in accordance with all laws, rules,
    and regulations should they be removed at any time during the in-service term. The Applicant agrees to pay the cost to remove the customerside
    make-ready should they be required to be removed.</t>
    </r>
  </si>
  <si>
    <r>
      <rPr>
        <b/>
        <sz val="11"/>
        <color rgb="FFF0502D"/>
        <rFont val="Arial Narrow"/>
        <family val="2"/>
      </rPr>
      <t>Changes in the Program</t>
    </r>
    <r>
      <rPr>
        <b/>
        <sz val="11"/>
        <rFont val="Arial Narrow"/>
        <family val="2"/>
      </rPr>
      <t xml:space="preserve">
</t>
    </r>
    <r>
      <rPr>
        <sz val="11"/>
        <rFont val="Arial Narrow"/>
        <family val="2"/>
      </rPr>
      <t>a. PSEG Long Island may change the program and the Terms and Conditions at any time without notice. PSEG Long Island, however, will
    process pre-approved applications, to completion under the Application Terms and Conditions in effect at the time of the pre-approval.
b. PSEG Long Island reserves the right, for any reason, to stop pre-approving program applications at any time without notice. In particular, PSEG
    Long Island is not obligated to pre-approve any application for an incentive that may result in PSEG Long Island exceeding its program budget.
c. The program described in the Application may be altered, suspended, or canceled by PSEG Long Island at any time without prior notice. Under
    such circumstances, the Applicant is not entitled to any program benefits in excess of those approved prior to such action by PSEG Long Island.
    Submission of a completed application does not entitle the Applicant to program participation. Entitlement to program participation can only
    occur after PSEG Long Island has signed a copy of the application and granted pre-approval.</t>
    </r>
  </si>
  <si>
    <r>
      <rPr>
        <b/>
        <sz val="11"/>
        <color rgb="FFF0502D"/>
        <rFont val="Arial Narrow"/>
        <family val="2"/>
      </rPr>
      <t>Miscellaneous</t>
    </r>
    <r>
      <rPr>
        <b/>
        <sz val="11"/>
        <rFont val="Arial Narrow"/>
        <family val="2"/>
      </rPr>
      <t xml:space="preserve">
</t>
    </r>
    <r>
      <rPr>
        <sz val="11"/>
        <rFont val="Arial Narrow"/>
        <family val="2"/>
      </rPr>
      <t>a. By providing a telephone number and email address you are giving consent to be contacted at that number/email.
b. These Application Terms and Conditions and program requirements outline the conditions under which PSEG Long Island will pay incentives.
    These Application Terms and Conditions are subject to change at PSEG Long Island’s discretion without prior notice.
c. If any provision of the Application Terms and Conditions is deemed invalid by any court or administrative body having jurisdiction, such ruling
    shall not invalidate any other provision, and the remaining Terms and Conditions shall remain in full force and effect in accordance with their
    terms.
d. The Applicant’s acceptance of final payment releases PSEG Long Island from all claims and liabilities to the Applicant, and its representatives
    or assigns.</t>
    </r>
  </si>
  <si>
    <t>Incentive Method</t>
  </si>
  <si>
    <t>Lease Model (Default)</t>
  </si>
  <si>
    <t>USMR Coverage Only</t>
  </si>
  <si>
    <t>Incentive Method L2</t>
  </si>
  <si>
    <t>Charger Type 3</t>
  </si>
  <si>
    <t>DCFC &amp; Level 2</t>
  </si>
  <si>
    <t>Charger Type Installed:</t>
  </si>
  <si>
    <t>Incentive Method:</t>
  </si>
  <si>
    <t>Required Documents for EV Make Ready Program</t>
  </si>
  <si>
    <t>PSEG Long Island may require additional documentation not listed above as deemed necessary to properly process any Incentives.</t>
  </si>
  <si>
    <t>Please refer to the EV Make Ready Program Eligible Chargers List for chargers and networks that can participate in the program</t>
  </si>
  <si>
    <t>Level 2 3+</t>
  </si>
  <si>
    <t>Level 2 2+</t>
  </si>
  <si>
    <t>Eligibility Caps</t>
  </si>
  <si>
    <t>Total Site Cost</t>
  </si>
  <si>
    <t>Total USMR Cost</t>
  </si>
  <si>
    <t>Equipment Information</t>
  </si>
  <si>
    <t># of Ports per Charger</t>
  </si>
  <si>
    <t>Total kW Output</t>
  </si>
  <si>
    <t>Charger Brand</t>
  </si>
  <si>
    <t>Charger Model</t>
  </si>
  <si>
    <t>Charger Network</t>
  </si>
  <si>
    <t>Future Proofing Information</t>
  </si>
  <si>
    <t>Charger 3</t>
  </si>
  <si>
    <t>Charger 4</t>
  </si>
  <si>
    <t>J1772</t>
  </si>
  <si>
    <t>DCFC 4+</t>
  </si>
  <si>
    <t>DCFC 2+</t>
  </si>
  <si>
    <t>System Type</t>
  </si>
  <si>
    <t>Plug Type</t>
  </si>
  <si>
    <t>Plug Site Type</t>
  </si>
  <si>
    <t>Charger System Type</t>
  </si>
  <si>
    <t>DCFC Standard</t>
  </si>
  <si>
    <t>kW Output</t>
  </si>
  <si>
    <t>NACS Qty and Power Check</t>
  </si>
  <si>
    <t>L2 2+</t>
  </si>
  <si>
    <t>L2 3+</t>
  </si>
  <si>
    <t>DCFC NACS</t>
  </si>
  <si>
    <t>L2 NACS</t>
  </si>
  <si>
    <t>Standard kW per Charger</t>
  </si>
  <si>
    <t>NACS kW per Charger</t>
  </si>
  <si>
    <t>Standard Total kW</t>
  </si>
  <si>
    <t>NACS Total kW</t>
  </si>
  <si>
    <t>Total kW output</t>
  </si>
  <si>
    <t>Cost Information</t>
  </si>
  <si>
    <t>Totals</t>
  </si>
  <si>
    <t>DCFC &gt;= L2 Chargers</t>
  </si>
  <si>
    <t>Incentive Caps</t>
  </si>
  <si>
    <t>• DCFC and/or Level 2 Chargers
• Universal Plugs and/or NACS Plugs
• NACS plugs not matched 1 for 1 or less for quantity and 
  power output from Universal plugs
• Does not accept Universal Payment
• Private</t>
  </si>
  <si>
    <r>
      <t xml:space="preserve">75% Tier
</t>
    </r>
    <r>
      <rPr>
        <i/>
        <sz val="12"/>
        <rFont val="Arial Narrow"/>
        <family val="2"/>
      </rPr>
      <t>Min 2 Ports</t>
    </r>
  </si>
  <si>
    <r>
      <t xml:space="preserve">50% Tier
</t>
    </r>
    <r>
      <rPr>
        <i/>
        <sz val="12"/>
        <rFont val="Arial Narrow"/>
        <family val="2"/>
      </rPr>
      <t>Min 2 Ports</t>
    </r>
  </si>
  <si>
    <t>11.2.23</t>
  </si>
  <si>
    <t>New formatting for EV supply equipment worksheet</t>
  </si>
  <si>
    <t>Updated qualifying index</t>
  </si>
  <si>
    <t>T's and C's: Updated language for incentive caps</t>
  </si>
  <si>
    <t>V1_D22</t>
  </si>
  <si>
    <r>
      <rPr>
        <b/>
        <u/>
        <sz val="11"/>
        <color theme="1"/>
        <rFont val="Calibri"/>
        <family val="2"/>
        <scheme val="minor"/>
      </rPr>
      <t>Project</t>
    </r>
    <r>
      <rPr>
        <sz val="11"/>
        <color theme="1"/>
        <rFont val="Calibri"/>
        <family val="2"/>
        <scheme val="minor"/>
      </rPr>
      <t>: The Make-Ready work at the customer of record’s location.</t>
    </r>
  </si>
  <si>
    <r>
      <rPr>
        <b/>
        <u/>
        <sz val="11"/>
        <color theme="1"/>
        <rFont val="Calibri"/>
        <family val="2"/>
        <scheme val="minor"/>
      </rPr>
      <t>Proprietary Plug:</t>
    </r>
    <r>
      <rPr>
        <sz val="11"/>
        <color theme="1"/>
        <rFont val="Calibri"/>
        <family val="2"/>
        <scheme val="minor"/>
      </rPr>
      <t xml:space="preserve"> Any EV charging plug that is proprietary or exclusive to a select manufacturer(s).</t>
    </r>
  </si>
  <si>
    <r>
      <rPr>
        <b/>
        <u/>
        <sz val="11"/>
        <color theme="1"/>
        <rFont val="Calibri"/>
        <family val="2"/>
        <scheme val="minor"/>
      </rPr>
      <t xml:space="preserve">PSEG Long Island EV Make-Ready Program (Make-Ready Program): </t>
    </r>
    <r>
      <rPr>
        <sz val="11"/>
        <color theme="1"/>
        <rFont val="Calibri"/>
        <family val="2"/>
        <scheme val="minor"/>
      </rPr>
      <t>The program that provides incentives for the purchase and installation of
equipment associated with preparing a site to install EV chargers within PSEG Long Island’s Service Territory.
        o Note: The Electric Vehicle Supply Equipment, also referred to as the Electric Vehicle Charger is not an eligible make-ready component as 
           part of this program</t>
    </r>
  </si>
  <si>
    <r>
      <rPr>
        <b/>
        <u/>
        <sz val="11"/>
        <color theme="1"/>
        <rFont val="Calibri"/>
        <family val="2"/>
        <scheme val="minor"/>
      </rPr>
      <t>Site Owner:</t>
    </r>
    <r>
      <rPr>
        <sz val="11"/>
        <color theme="1"/>
        <rFont val="Calibri"/>
        <family val="2"/>
        <scheme val="minor"/>
      </rPr>
      <t xml:space="preserve"> The owner of the site on which the Electric Vehicle Supply Equipment is installed. The Site Owner may be the Applicant, Developer or the Customer but is not required to be.</t>
    </r>
  </si>
  <si>
    <r>
      <rPr>
        <b/>
        <u/>
        <sz val="11"/>
        <color theme="1"/>
        <rFont val="Calibri"/>
        <family val="2"/>
        <scheme val="minor"/>
      </rPr>
      <t>Universal Form of Payment:</t>
    </r>
    <r>
      <rPr>
        <sz val="11"/>
        <color theme="1"/>
        <rFont val="Calibri"/>
        <family val="2"/>
        <scheme val="minor"/>
      </rPr>
      <t xml:space="preserve"> For public charging stations that will charge users a fee, at least one alternative payment method (excluding a mobile
application), must be available 24/7. Examples include:
     o Credit Card Readers
     o Tap-to-Pay
     o Toll Free Phone Number
     o QR codes that connect directly to a payment site (not including a downloaded mobile app).
Universal forms of payment do not include network mobile applications that require to be downloaded. Projects that are unable to offer at least one alternative payment method will result in a decrease in the eligibility tier to 50%.</t>
    </r>
  </si>
  <si>
    <r>
      <rPr>
        <b/>
        <u/>
        <sz val="11"/>
        <color theme="1"/>
        <rFont val="Calibri"/>
        <family val="2"/>
        <scheme val="minor"/>
      </rPr>
      <t>Universal Plug:</t>
    </r>
    <r>
      <rPr>
        <sz val="11"/>
        <color theme="1"/>
        <rFont val="Calibri"/>
        <family val="2"/>
        <scheme val="minor"/>
      </rPr>
      <t xml:space="preserve"> Any EV charging plug that is accepted and able to support any EV and is not proprietary or exclusive</t>
    </r>
  </si>
  <si>
    <r>
      <rPr>
        <b/>
        <u/>
        <sz val="11"/>
        <rFont val="Calibri"/>
        <family val="2"/>
        <scheme val="minor"/>
      </rPr>
      <t>Customer</t>
    </r>
    <r>
      <rPr>
        <sz val="11"/>
        <rFont val="Calibri"/>
        <family val="2"/>
        <scheme val="minor"/>
      </rPr>
      <t>: Customer of record for the utility account serving the load. The Customer may be the Developer but is not required to be.</t>
    </r>
  </si>
  <si>
    <r>
      <rPr>
        <b/>
        <u/>
        <sz val="11"/>
        <color theme="1"/>
        <rFont val="Calibri"/>
        <family val="2"/>
        <scheme val="minor"/>
      </rPr>
      <t>Disadvantaged Community:</t>
    </r>
    <r>
      <rPr>
        <sz val="11"/>
        <color theme="1"/>
        <rFont val="Calibri"/>
        <family val="2"/>
        <scheme val="minor"/>
      </rPr>
      <t xml:space="preserve"> The Climate Act charged the Climate Justice Working Group (CJWG) with the development of criteria to identify
disadvantaged communities to ensure that frontline and otherwise underserved communities benefit from the state’s historic transition to cleaner, greener sources of energy, reduced pollution and cleaner air, and economic opportunities.
                    o Relevant Link(s):
                                                      * https://www.nyserda.ny.gov/ny/disadvantaged-communities
                                                      * https://climate.ny.gov/resources/disadvantaged-communities-criteria/</t>
    </r>
  </si>
  <si>
    <r>
      <rPr>
        <b/>
        <u/>
        <sz val="11"/>
        <rFont val="Calibri"/>
        <family val="2"/>
        <scheme val="minor"/>
      </rPr>
      <t>Electric Vehicle (EV):</t>
    </r>
    <r>
      <rPr>
        <sz val="11"/>
        <rFont val="Calibri"/>
        <family val="2"/>
        <scheme val="minor"/>
      </rPr>
      <t xml:space="preserve"> A vehicle classified as light duty and registered by a State as being capable of highway speeds that is powered fully or in part by an electric motor and is rechargeable from an external connection to an off-board electrical source.</t>
    </r>
  </si>
  <si>
    <r>
      <rPr>
        <b/>
        <u/>
        <sz val="11"/>
        <color theme="1"/>
        <rFont val="Calibri"/>
        <family val="2"/>
        <scheme val="minor"/>
      </rPr>
      <t>J1772</t>
    </r>
    <r>
      <rPr>
        <sz val="11"/>
        <color theme="1"/>
        <rFont val="Calibri"/>
        <family val="2"/>
        <scheme val="minor"/>
      </rPr>
      <t>: North American standard for electrical connectors for electric vehicles maintained by SAE international. Also known as a J plug or Type 1
connector; single phase AC</t>
    </r>
  </si>
  <si>
    <r>
      <rPr>
        <b/>
        <u/>
        <sz val="11"/>
        <color theme="1"/>
        <rFont val="Calibri"/>
        <family val="2"/>
        <scheme val="minor"/>
      </rPr>
      <t>Level 2:</t>
    </r>
    <r>
      <rPr>
        <sz val="11"/>
        <color theme="1"/>
        <rFont val="Calibri"/>
        <family val="2"/>
        <scheme val="minor"/>
      </rPr>
      <t xml:space="preserve"> A type of Electric Vehicle Supply Equipment (EVSE) that typically utilizes the J1772 connector</t>
    </r>
  </si>
  <si>
    <r>
      <rPr>
        <b/>
        <u/>
        <sz val="11"/>
        <rFont val="Calibri"/>
        <family val="2"/>
        <scheme val="minor"/>
      </rPr>
      <t>Plug:</t>
    </r>
    <r>
      <rPr>
        <sz val="11"/>
        <rFont val="Calibri"/>
        <family val="2"/>
        <scheme val="minor"/>
      </rPr>
      <t xml:space="preserve"> Also referred to as “Port”, this is the operable cable-connection between the charger and the EV. Some chargers may have more than one (1)
Plug/Port.</t>
    </r>
  </si>
  <si>
    <r>
      <rPr>
        <b/>
        <u/>
        <sz val="11"/>
        <rFont val="Calibri"/>
        <family val="2"/>
        <scheme val="minor"/>
      </rPr>
      <t xml:space="preserve">Electric Vehicle Supply Equipment (EVSE): </t>
    </r>
    <r>
      <rPr>
        <sz val="11"/>
        <rFont val="Calibri"/>
        <family val="2"/>
        <scheme val="minor"/>
      </rPr>
      <t>supplies electricity to an electric vehicle (EV). Commonly called charging stations or charging docks, they provide electric power to the vehicle and use that to recharge the vehicle's batteries. EVSE systems include the electrical conductors, related equipment, software, and communications protocols that deliver energy efficiently and safely to the vehicle. EVSE equipment is classified as Level 2 (240 volts, AC), and DC Fast Charger (480 volts, DC).</t>
    </r>
  </si>
  <si>
    <r>
      <rPr>
        <b/>
        <u/>
        <sz val="11"/>
        <color theme="1"/>
        <rFont val="Calibri"/>
        <family val="2"/>
        <scheme val="minor"/>
      </rPr>
      <t xml:space="preserve">Future Proofing: </t>
    </r>
    <r>
      <rPr>
        <sz val="11"/>
        <color theme="1"/>
        <rFont val="Calibri"/>
        <family val="2"/>
        <scheme val="minor"/>
      </rPr>
      <t>The installation of additional or scalable capacity equipment and infrastructure to support the future expansion of an EV charging station and installation of additional charging ports. Note that futureproofing is only applicable to be in addition to the installation of an energized site. Future proofing a site with no energized chargers at time of energization will not be covered. Approved examples of future-proofing for Level 2 and DCFC include:
     o Oversized or additional conduit;
     o Oversized panels;
     o Additional conduit and connection points (including trenching and conduit to additional parking spaces for future chargers); and
     o Larger transformers or additional transformers and transformer pads</t>
    </r>
  </si>
  <si>
    <r>
      <rPr>
        <b/>
        <u/>
        <sz val="11"/>
        <rFont val="Calibri"/>
        <family val="2"/>
        <scheme val="minor"/>
      </rPr>
      <t>Multi-unit Dwellings:</t>
    </r>
    <r>
      <rPr>
        <b/>
        <sz val="11"/>
        <rFont val="Calibri"/>
        <family val="2"/>
        <scheme val="minor"/>
      </rPr>
      <t xml:space="preserve"> </t>
    </r>
    <r>
      <rPr>
        <sz val="11"/>
        <rFont val="Calibri"/>
        <family val="2"/>
        <scheme val="minor"/>
      </rPr>
      <t>Any dwelling which is either rented, leased, let, or hired out, to be occupied, or is occupied as the residence or home of five or more independent units. Must be on a commercial rate code. Charging station(s) must be available to all tenants/residents.</t>
    </r>
  </si>
  <si>
    <r>
      <rPr>
        <b/>
        <u/>
        <sz val="11"/>
        <color theme="1"/>
        <rFont val="Calibri"/>
        <family val="2"/>
        <scheme val="minor"/>
      </rPr>
      <t>Private Use</t>
    </r>
    <r>
      <rPr>
        <u/>
        <sz val="11"/>
        <color theme="1"/>
        <rFont val="Calibri"/>
        <family val="2"/>
        <scheme val="minor"/>
      </rPr>
      <t>:</t>
    </r>
    <r>
      <rPr>
        <sz val="11"/>
        <color theme="1"/>
        <rFont val="Calibri"/>
        <family val="2"/>
        <scheme val="minor"/>
      </rPr>
      <t xml:space="preserve"> Locations that only allow access to certain users, has time-specific or physical access restrictions such as signs (i.e. No Trespassing), gateto limit access to the general public, etc.
           o Private Use locations do not require universal forms of payment</t>
    </r>
  </si>
  <si>
    <r>
      <rPr>
        <b/>
        <u/>
        <sz val="11"/>
        <color theme="1"/>
        <rFont val="Calibri"/>
        <family val="2"/>
        <scheme val="minor"/>
      </rPr>
      <t xml:space="preserve">Public Use: </t>
    </r>
    <r>
      <rPr>
        <sz val="11"/>
        <color theme="1"/>
        <rFont val="Calibri"/>
        <family val="2"/>
        <scheme val="minor"/>
      </rPr>
      <t>Locations that allow access 24/7 without site-specific physical access restrictions, including public, fee-free parking areas and municipalityoperated fee-for parking areas. It does not include private or restricted business parking. Publicly accessible locations that will charge customers for use of the EVSE require universal forms of payment (please see below for universal form of payment requirements)</t>
    </r>
  </si>
  <si>
    <t>Glossary updated</t>
  </si>
  <si>
    <t>Fixed Eligibility Formula</t>
  </si>
  <si>
    <t>V1_D24</t>
  </si>
  <si>
    <t>11.7.23</t>
  </si>
  <si>
    <r>
      <rPr>
        <b/>
        <u/>
        <sz val="11"/>
        <rFont val="Calibri"/>
        <family val="2"/>
        <scheme val="minor"/>
      </rPr>
      <t>Applicant:</t>
    </r>
    <r>
      <rPr>
        <sz val="11"/>
        <rFont val="Calibri"/>
        <family val="2"/>
        <scheme val="minor"/>
      </rPr>
      <t xml:space="preserve"> The entity who will be fully responsible for the project, may receive the program incentives, and will be solely responsible for the Application Terms and Conditions.</t>
    </r>
  </si>
  <si>
    <r>
      <rPr>
        <b/>
        <u/>
        <sz val="11"/>
        <rFont val="Calibri"/>
        <family val="2"/>
        <scheme val="minor"/>
      </rPr>
      <t>CCS:</t>
    </r>
    <r>
      <rPr>
        <sz val="11"/>
        <rFont val="Calibri"/>
        <family val="2"/>
        <scheme val="minor"/>
      </rPr>
      <t xml:space="preserve"> Combined Charging System is a standard charging plug type for charging electric vehicles meant for direct current fast charging. </t>
    </r>
  </si>
  <si>
    <r>
      <rPr>
        <b/>
        <u/>
        <sz val="11"/>
        <rFont val="Calibri"/>
        <family val="2"/>
        <scheme val="minor"/>
      </rPr>
      <t>ChAdeMO:</t>
    </r>
    <r>
      <rPr>
        <sz val="11"/>
        <rFont val="Calibri"/>
        <family val="2"/>
        <scheme val="minor"/>
      </rPr>
      <t xml:space="preserve"> a fast-charging system plug type for charging electric vehicles meant for direct current fast charging.</t>
    </r>
  </si>
  <si>
    <t>Do the Ports Discharge Simultaneously?</t>
  </si>
  <si>
    <t>Will the Ports Discharge Simultaneously?</t>
  </si>
  <si>
    <t>11.9.23</t>
  </si>
  <si>
    <t>Added input for will chargers discharge simultaneously</t>
  </si>
  <si>
    <t>V1_D25</t>
  </si>
  <si>
    <t>Type of Service Required?:</t>
  </si>
  <si>
    <t>Will the Site be Future-Proofed?:</t>
  </si>
  <si>
    <t>L2 - Proprietary (NACS)</t>
  </si>
  <si>
    <t>DCFC - Proprietary (NACS)</t>
  </si>
  <si>
    <t>Will the Site be Future Proofed?</t>
  </si>
  <si>
    <t>11.14.23</t>
  </si>
  <si>
    <t>Slight formula adjustment on qualifying index for port totals and kW totals</t>
  </si>
  <si>
    <t>V1_D26</t>
  </si>
  <si>
    <t>Latitude (Optional)</t>
  </si>
  <si>
    <t>Will the EV Charging Stations be Free?:</t>
  </si>
  <si>
    <t>Applicant</t>
  </si>
  <si>
    <r>
      <rPr>
        <b/>
        <u/>
        <sz val="11"/>
        <rFont val="Calibri"/>
        <family val="2"/>
        <scheme val="minor"/>
      </rPr>
      <t>Developer</t>
    </r>
    <r>
      <rPr>
        <sz val="11"/>
        <rFont val="Calibri"/>
        <family val="2"/>
        <scheme val="minor"/>
      </rPr>
      <t>: An entity responsible for designing, constructing, and commissioning an electric vehicle charger location. This entity may also be responsible for owning, managing, and operating the chargers.</t>
    </r>
  </si>
  <si>
    <t>Pre-Installation</t>
  </si>
  <si>
    <t>*Only 10% of CSMR Costs are covered as future proofing costs</t>
  </si>
  <si>
    <t>*Disclaimer: Terms and conditions are subject to change without notice, including early termination of this promotion. No additional fees apply.PSEG Long Island administers the incentive program on behalf of the Long Island Power Authority, the incentive program sponsor. If the BRS number is not available yet the final cost incentive will be based on total CSMR &amp; USMR Costs. Please visit https://www.psegliny.com/en/saveenergyandmoney/GreenEnergy/EV/MakeReady for more details.</t>
  </si>
  <si>
    <t>*If the BRS number is not available yet the final cost incentive will be based on total CSMR &amp; USMR Cost</t>
  </si>
  <si>
    <t>PSEGLI / Applicant</t>
  </si>
  <si>
    <t>Developer / Applicant</t>
  </si>
  <si>
    <t>Solar + Energy Storage</t>
  </si>
  <si>
    <t>Fill out Equipment information section with EV charger information. If you are planning on future proofing the site please fill out the future proofing information section as well.</t>
  </si>
  <si>
    <t>Instructions:</t>
  </si>
  <si>
    <t>Please fill in all information with grey cells as applicable. The white cells auto-populate and do not fill in any cell with lines running through</t>
  </si>
  <si>
    <t>If Other:</t>
  </si>
  <si>
    <t>What Type of Distributed Energy Resource:</t>
  </si>
  <si>
    <t>Eligibility %:</t>
  </si>
  <si>
    <t>12.21.23</t>
  </si>
  <si>
    <t>Added eligibility % on customer info tab</t>
  </si>
  <si>
    <t>V1_D30</t>
  </si>
  <si>
    <t>Pre-approval is required.</t>
  </si>
  <si>
    <t>Project must be started on or after pre-approval date and completed within 365 days.</t>
  </si>
  <si>
    <t xml:space="preserve"> *If Developer determines prior to such expiration date that project will not be available for energization, Developer may request a one-time extension of up to an incremental 180 days. PSEG Long Island will consider factors such as degree of work already completed, likelihood of resolution of any outstanding issues causing delay, and other related matters in determining whether such extension will be granted.</t>
  </si>
  <si>
    <t>All projects are subject to pre and post-inspection.</t>
  </si>
  <si>
    <t>Eligible equipment may be updated or modified regularly. For the most recent applications and worksheets please visit:</t>
  </si>
  <si>
    <t>Only applications and worksheets in effect at the time of submittal will be accepted. For the most recent applications and worksheets please visit:</t>
  </si>
  <si>
    <t xml:space="preserve">All installations must be installed in accordance with all applicable local, state and national codes and ordinances.
</t>
  </si>
  <si>
    <t>All eligibility requirements and deadlines apply.  See the Eligibility Table tab for a comprehensive list of these requirements.</t>
  </si>
  <si>
    <t>Program Requirements/Steps to Participate</t>
  </si>
  <si>
    <t>Before you purchase and install equipment, send the following to PSEG Long Island to receive your Pre-Approval Letter:</t>
  </si>
  <si>
    <r>
      <t xml:space="preserve">Completed Customer Information section of application and data collection form.  </t>
    </r>
    <r>
      <rPr>
        <sz val="11"/>
        <color indexed="8"/>
        <rFont val="Arial Narrow"/>
        <family val="2"/>
      </rPr>
      <t>(Incomplete applications will not be accepted.)</t>
    </r>
  </si>
  <si>
    <t>Submit required documents (see Required Documents check sheet)</t>
  </si>
  <si>
    <t xml:space="preserve">For Electronic Submissions e-mail documents to:  </t>
  </si>
  <si>
    <t>Each required document must be a separate file (no zipped files)</t>
  </si>
  <si>
    <t>All Lead Partners may also complete and submit applications and project documentation through the Online Application found in the Lead Partner Portal:</t>
  </si>
  <si>
    <t>www.pseglinyportal.com</t>
  </si>
  <si>
    <r>
      <rPr>
        <b/>
        <sz val="11"/>
        <color indexed="8"/>
        <rFont val="Arial Narrow"/>
        <family val="2"/>
      </rPr>
      <t>AFTER you receive your Pre-Approval Letter</t>
    </r>
    <r>
      <rPr>
        <sz val="11"/>
        <color indexed="8"/>
        <rFont val="Arial Narrow"/>
        <family val="2"/>
      </rPr>
      <t xml:space="preserve">, complete the project. </t>
    </r>
  </si>
  <si>
    <t>Once Project is Complete:</t>
  </si>
  <si>
    <t xml:space="preserve">Submit copies of customer validated proof of payment (e.g. itemized invoice) showing the facility address, date and place of purchase and the model/part numbers of installed equipment. </t>
  </si>
  <si>
    <t xml:space="preserve">A PSEG Long Island representative will contact you to schedule a post-inspection. </t>
  </si>
  <si>
    <t>After verification that all necessary requirements have been met, a PSEG Long Island representative will authorize payment and either mail a check to the applicant/assignee or apply a bill credit to the applicant’s account.</t>
  </si>
  <si>
    <t>PSEG-LI-EVMakeReady@pseg.com</t>
  </si>
  <si>
    <t>Applications must be saved as:  EVMRApplication_&lt;&lt;&lt;customer Name&gt;&gt;MMDDYYYY.xls</t>
  </si>
  <si>
    <t xml:space="preserve">*L2 Charger Payments: Once the pre-approval letter is issued, PSEG LI will enter into a predetermined agreement with the contractor for payment. Payment will be issued as a cash incentive. </t>
  </si>
  <si>
    <r>
      <rPr>
        <b/>
        <sz val="11"/>
        <rFont val="Arial Narrow"/>
        <family val="2"/>
      </rPr>
      <t>*</t>
    </r>
    <r>
      <rPr>
        <sz val="11"/>
        <rFont val="Arial Narrow"/>
        <family val="2"/>
      </rPr>
      <t>DCFC Payments</t>
    </r>
    <r>
      <rPr>
        <b/>
        <sz val="11"/>
        <rFont val="Arial Narrow"/>
        <family val="2"/>
      </rPr>
      <t>:</t>
    </r>
    <r>
      <rPr>
        <sz val="11"/>
        <rFont val="Arial Narrow"/>
        <family val="2"/>
      </rPr>
      <t xml:space="preserve"> Once the pre-approval letter is issued, PSEG LI will enter into a predetermined agreement with the contractor for payment. Payment may be in the form of a lease to buy model.</t>
    </r>
  </si>
  <si>
    <t>12.22.23</t>
  </si>
  <si>
    <t>Revised Guidelines tab to flow like CEP Guidelines in EE Programs</t>
  </si>
  <si>
    <t>V1_D31</t>
  </si>
  <si>
    <r>
      <rPr>
        <b/>
        <sz val="11"/>
        <color rgb="FFF0502D"/>
        <rFont val="Arial Narrow"/>
        <family val="2"/>
      </rPr>
      <t>PSEG Long Island Obligations</t>
    </r>
    <r>
      <rPr>
        <sz val="11"/>
        <rFont val="Arial Narrow"/>
        <family val="2"/>
      </rPr>
      <t xml:space="preserve">
a. PSEG Long Island will complete the utility-side make-ready work for the site, which involves the installation of all necessary equipment up to and
    including the installation of appropriate meters. PSEG Long Island will deduct these costs from the overall approved incentive amount.
b. If the calculated incentive does not cover the utility-side make-ready costs (a.k.a. Contribution in Aid of Construction – CIAC), these costs will
    need to be paid by Applicant/Customer before construction can begin.
c. PSEG Long Island expects to pay the incentive within sixty (60) days after all of the following conditions are met:
        i. Construction/renovation of the facility is completed.
       ii. Location is energized and ports are capable of charging as designed.
      iii. PSEG Long Island has verified equipment, installation costs, satisfactory installation and confirmed access to reporting data.
      iv. All documents required by the application have been received by PSEG Long Island.
       v. All necessary permits from township(s) are acquired.
      vi. Project Completion Form has been signed by Customer and Developer.
d. PSEG Long Island retains ownership of all rights to utility-side make-ready infrastructure</t>
    </r>
  </si>
  <si>
    <t>This application should be used for the Electric Vehicle Make Ready Program only. For more information, please visit:</t>
  </si>
  <si>
    <t xml:space="preserve">https://www.psegliny.com/saveenergyandmoney/greenenergy/ev/makeready </t>
  </si>
  <si>
    <t>https://www.psegliny.com/saveenergyandmoney/greenenergy/ev/makeready</t>
  </si>
  <si>
    <r>
      <rPr>
        <b/>
        <u/>
        <sz val="11"/>
        <color theme="1"/>
        <rFont val="Calibri"/>
        <family val="2"/>
        <scheme val="minor"/>
      </rPr>
      <t>Workplace:</t>
    </r>
    <r>
      <rPr>
        <sz val="11"/>
        <color theme="1"/>
        <rFont val="Calibri"/>
        <family val="2"/>
        <scheme val="minor"/>
      </rPr>
      <t xml:space="preserve"> A business on a commercial tariff such as an office, shopping center, or factory</t>
    </r>
  </si>
  <si>
    <t>For any question on how to fill out your application, please reach out to the PSEG Long Island info line at 1-800-692-2626 or send your inuiry to the make-ready email listed above</t>
  </si>
  <si>
    <t>Eligibilty table and incentive caps updated</t>
  </si>
  <si>
    <t>1.18.24</t>
  </si>
  <si>
    <t>Final and locked per client approval</t>
  </si>
  <si>
    <t>V1.0</t>
  </si>
  <si>
    <t>Customer Info same as Site Owner Info?</t>
  </si>
  <si>
    <t>DAC?</t>
  </si>
  <si>
    <t>https://www.nyserda.ny.gov/ny/disadvantaged-communities</t>
  </si>
  <si>
    <r>
      <rPr>
        <b/>
        <u/>
        <sz val="11"/>
        <color theme="1"/>
        <rFont val="Calibri"/>
        <family val="2"/>
        <scheme val="minor"/>
      </rPr>
      <t>Make-Ready Equipment:</t>
    </r>
    <r>
      <rPr>
        <b/>
        <i/>
        <u/>
        <sz val="11"/>
        <color theme="1"/>
        <rFont val="Calibri"/>
        <family val="2"/>
        <scheme val="minor"/>
      </rPr>
      <t xml:space="preserve">
</t>
    </r>
    <r>
      <rPr>
        <sz val="11"/>
        <color theme="1"/>
        <rFont val="Calibri"/>
        <family val="2"/>
        <scheme val="minor"/>
      </rPr>
      <t xml:space="preserve">     o  </t>
    </r>
    <r>
      <rPr>
        <b/>
        <sz val="11"/>
        <color theme="1"/>
        <rFont val="Calibri"/>
        <family val="2"/>
        <scheme val="minor"/>
      </rPr>
      <t>Customer-Side Make-Ready (CSMR</t>
    </r>
    <r>
      <rPr>
        <sz val="11"/>
        <color theme="1"/>
        <rFont val="Calibri"/>
        <family val="2"/>
        <scheme val="minor"/>
      </rPr>
      <t xml:space="preserve">) includes conduit, conductors, trenching, boring, electrical panel, transformer, and landscaping
          restoration. CSMR infrastructure is located between the Meter and EV Charger(s).
     o  </t>
    </r>
    <r>
      <rPr>
        <b/>
        <sz val="11"/>
        <color theme="1"/>
        <rFont val="Calibri"/>
        <family val="2"/>
        <scheme val="minor"/>
      </rPr>
      <t>Utility-Side Make-Ready (USMR</t>
    </r>
    <r>
      <rPr>
        <sz val="11"/>
        <color theme="1"/>
        <rFont val="Calibri"/>
        <family val="2"/>
        <scheme val="minor"/>
      </rPr>
      <t>) represents any Utility infrastructure upgrades when a load letter is submitted to PSEG Long Island’s 
          Building and Renovation Services (BRS). A charge letter is provided by PSEG Long Island and is given to the customer and represents 
          any work associated with the Utility Distribution Network up to the Meter. This can include step-down transformers, overhead service 
          lines, utility meters, and other traditional distribution infrastructure.
     o  Note: The Electric Vehicle Supply Equipment, also referred to as the Electric Vehicle Charger is not an eligible make-ready component 
                       as part of this program</t>
    </r>
  </si>
  <si>
    <r>
      <rPr>
        <b/>
        <sz val="11"/>
        <color rgb="FFF0502D"/>
        <rFont val="Arial Narrow"/>
        <family val="2"/>
      </rPr>
      <t>PSEG LI Project Payments</t>
    </r>
    <r>
      <rPr>
        <b/>
        <sz val="11"/>
        <rFont val="Arial Narrow"/>
        <family val="2"/>
      </rPr>
      <t xml:space="preserve">
</t>
    </r>
    <r>
      <rPr>
        <sz val="11"/>
        <rFont val="Arial Narrow"/>
        <family val="2"/>
      </rPr>
      <t xml:space="preserve">a. Level 2: 
     i. Once all paperwork is received as part of application submission, the PSEG Long Island EV Team will review and confirm if project will be rejected or pre-
        approved. Conditional Pre-Approvals are valid for up to 365 days from date issued in which time Applicant will notify PSEG Long Island EV Team when project 
        is energized and ready for inspection. All final paperwork must be submitted prior to site inspection. Once PSEG Long Island EV Team has confirmed all final 
        paperwork is satisfactory, and all data reporting has been confirmed by its Data Aggregator, a rebate check may be issued within 60 days, once all 
        requirements have been met as specified in the Terms and Conditions. 
b. DCFC: 
     i. For DCFC projects that opt for the Lease Model, once all paperwork is received as part of application submission, the PSEG Long Island EV Team will review 
        and confirm project will be rejected or pre-approved. In parallel, Space Realty, who facilities the leases on behalf of PSEG Long Island shall conduct their due 
        diligence. The PSEG Long Island EV Team will review and confirm if project will be rejected or pre-approved. Conditional Pre-Approvals are valid for up to 365 
        days from date. Subsequent to that, a Lease Agreement shall be issued by PSEG Long Island, and signed by Applicant. Once signed, Applicant will notify PSEG 
        Long Island EV Team when project is energized and ready for inspection. All final paperwork must be submitted prior to site inspection. The PSEG Long Island 
        EV Team will confirm when all final paperwork is satisfactory, and all data reporting has been confirmed by its Data Aggregator, then check may be issued 
        within 60 days, once all requirements have been met as specified in the Terms and Conditions. Applicant may be required to pay for remaining balance where 
        eligible incentive does not cover the customer-side make ready in its entirety as part of the Terms and Conditions in the Lease Agreement. Applicant shall 
        comply with all Terms and Conditions set forth in the Lease Agreement which is a 10 year term. 
    ii. For DCFC projects that opt for the Utility-Side Make Ready (USMR) coverage only, once all paperwork is received as part of application submission, the PSEG 
        Long Island EV Team will review and confirm if project will be rejected or pre-approved. Conditional Pre-Approvals are valid for up to 365 days from date issued 
        in which time Applicant will notify PSEG Long Island EV Team when project is energized and ready for inspection. All final paperwork must be submitted prior to 
        site inspection. Once PSEG Long Island EV Team has confirmed all final paperwork is satisfactory, and all data reporting has been confirmed by its Data 
        Aggregator, a check may be issued within 60 days, once all requirements have been met as specified in the Terms and Conditions. </t>
    </r>
  </si>
  <si>
    <t>2.14.24</t>
  </si>
  <si>
    <t>Minor formatting Fixes</t>
  </si>
  <si>
    <t>Updated effective date to 3.1.2024</t>
  </si>
  <si>
    <t>2.20.24</t>
  </si>
  <si>
    <t>Site Info: Updated DAC Yes/No Dropdown to remove "within 1 mile"</t>
  </si>
  <si>
    <t>V1_Draft34</t>
  </si>
  <si>
    <t>• DCFC and/or Level 2 Chargers
• Universal Plugs
• Accepts Universal Payment
• Public
• Located in a Disadvantaged Community</t>
  </si>
  <si>
    <t>• DCFC and/or Level 2 Chargers
• Universal Plugs and/or NACS Plugs
• NACS plugs matched 1 for 1 or less for quantity and power 
  output from Universal plugs
• Accepts Universal Payment
• Public
• Not located in a Disadvantaged Community</t>
  </si>
  <si>
    <t>Eligibility Table: Removed "within 1 mile" DAC language and updated to either "In a DAC" or "not in a DAC"</t>
  </si>
  <si>
    <t>Ref Tab: Cell C7 (DAC) - Removed "within 1 mile" clause</t>
  </si>
  <si>
    <t>2.26.24</t>
  </si>
  <si>
    <t>Locked and Final</t>
  </si>
  <si>
    <t>3.11.24</t>
  </si>
  <si>
    <t>Updated Rebate Calc to subtract USMR cost after initial rebate calculation</t>
  </si>
  <si>
    <t>5.13.24</t>
  </si>
  <si>
    <t>Updated rebate logic: Rebate cap is after all rebates are calculated</t>
  </si>
  <si>
    <t>V1.1_D1</t>
  </si>
  <si>
    <t>Customer Signature*:
Duly authorized representative</t>
  </si>
  <si>
    <t>USMR Cost Covered by PSEGLI:</t>
  </si>
  <si>
    <t>Rebate Calculation</t>
  </si>
  <si>
    <t>USMR Owed</t>
  </si>
  <si>
    <t>5.30.24</t>
  </si>
  <si>
    <t>Updated rebate logic if a negative rebate appears it is shown as 0</t>
  </si>
  <si>
    <t>Added USMR covered by PSEGLI on Cust info</t>
  </si>
  <si>
    <t>Added USMR Still owed to Cust Info</t>
  </si>
  <si>
    <t>V1.1_D3</t>
  </si>
  <si>
    <t>USMR Cost Still Owed by Customer:</t>
  </si>
  <si>
    <t># Ports</t>
  </si>
  <si>
    <t>Caps</t>
  </si>
  <si>
    <t>+6</t>
  </si>
  <si>
    <t>6+</t>
  </si>
  <si>
    <t>L2 Total Ports</t>
  </si>
  <si>
    <t>DCFC Total Ports</t>
  </si>
  <si>
    <t>Cap Tier</t>
  </si>
  <si>
    <t>6.24.24</t>
  </si>
  <si>
    <t>V1.1_D5</t>
  </si>
  <si>
    <t>Less Than 4 Ports</t>
  </si>
  <si>
    <t>Between 4 - 6 Ports</t>
  </si>
  <si>
    <t>Every Port above 6 an extra $10,000 is added to the Cap</t>
  </si>
  <si>
    <t>Every Port above 6 an extra $1,000 is added to the Cap</t>
  </si>
  <si>
    <t>Updated rebate cap formual in Qual Index with new rebate caps and formula</t>
  </si>
  <si>
    <t>Updated Eligibility table with new cap information and values</t>
  </si>
  <si>
    <r>
      <t xml:space="preserve">100% Tier
</t>
    </r>
    <r>
      <rPr>
        <i/>
        <sz val="12"/>
        <rFont val="Arial Narrow"/>
        <family val="2"/>
      </rPr>
      <t>Min 2 Ports</t>
    </r>
  </si>
  <si>
    <t>USMR Covered</t>
  </si>
  <si>
    <t>Costs Covered</t>
  </si>
  <si>
    <t>Eligible Incentive Amount Cap</t>
  </si>
  <si>
    <t>*A printed version of this worksheet with a wet signature or a time stamped web signature is needed</t>
  </si>
  <si>
    <t>6.25.24</t>
  </si>
  <si>
    <t>Due to larger changes version updated to V2.0_D1</t>
  </si>
  <si>
    <t>V2.0_D1</t>
  </si>
  <si>
    <r>
      <rPr>
        <b/>
        <sz val="11"/>
        <color rgb="FFF0502D"/>
        <rFont val="Arial Narrow"/>
        <family val="2"/>
      </rPr>
      <t>Location Cap</t>
    </r>
    <r>
      <rPr>
        <sz val="11"/>
        <rFont val="Arial Narrow"/>
        <family val="2"/>
      </rPr>
      <t xml:space="preserve">
a. Locations can be constructed at higher levels, but incentives apply only up to the 2MW or 100KW limits for DCFC and Level 2 ports,
    respectively.
b. No entity, including a Site Owner, Customer or Developer, can be awarded more than 20% of the annual incentive program budget (DCFC and
    Level 2 budgets will be treated separately).
c. The incentive amounts given for each project, is based on the eligibility tier, utility side make ready, customer side make ready, and location cap.
        i. Level 2 projects that install less than 4 plugs, will be eligible for up to $20,000 in incentives; 4 to 6 plugs can receive up to $30,000 in incentives, and for every port above 6 ports installed, can receive up to $1,000 per port in incentives. 
       ii. For DCFC projects that install less than 4 plugs, will be eligible for up to $185,000 in incentives; 4 to 6 plugs can receive up to $370,000 in incentives, and for every port above 6 ports installed, can receive up to $10,000 per port in incentives. 
      iii. For Colocated projects, the number of  DCFC chargers must be greater than or equal to the number of Level 2 chargers to be eligible for the 
           DCFC incentive caps
d. Utility-side make-ready costs take precedence over the customer-side make-ready costs and may consume the entire incentive, leaving the
    customer-side make-ready costs the responsibility of the Applicant. If utility-side make-ready costs exceed the incentive, the Applicant will be
    responsible for covering the remainder of the utility-side make-ready costs. If the incentive exceeds utility-side make-ready costs, the remaining
    incentive will be applied to customer-side make-ready costs.
e. Applicants may apply to PSEG Long Island to request a waiver from the location cap on a per project basis. Approval of that waiver should
    consider the merit of the project, combined with whether extenuating and unavoidable cost circumstances apply</t>
    </r>
  </si>
  <si>
    <t>Please note: Applications are limited to one PSEGLI commercial account</t>
  </si>
  <si>
    <t>7.12.24</t>
  </si>
  <si>
    <t>If installing both DCFC &amp; Level-2 chargers please contact PSEG Long Island at PSEG-LI-EVMakeReady@pseg.com</t>
  </si>
  <si>
    <t>Any proposed projects that will have a combination of Level 2 and DCFC chargers, please notify PSEG-LI-EVMakeReady@pseg.com to discuss incentive caps.</t>
  </si>
  <si>
    <t>*If DCFC is Colocated with Level 2, please contact PSEG Long Island at PSEG-LI-EVMakeReady@pseg.com to discuss incentive caps.</t>
  </si>
  <si>
    <t>Incentive Caps*</t>
  </si>
  <si>
    <t>7.10.24</t>
  </si>
  <si>
    <t>Updated rebate logic to remove USMR costs from port level incentive cap</t>
  </si>
  <si>
    <t>Updated guidelines and eligibility table with new language regarding co-located systems</t>
  </si>
  <si>
    <t>V2.0_D4</t>
  </si>
  <si>
    <t>2.0</t>
  </si>
  <si>
    <t>7.11.24</t>
  </si>
  <si>
    <t>Locked and Final per Client Approval</t>
  </si>
  <si>
    <t>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</si>
</sst>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00"/>
    <numFmt numFmtId="165" formatCode="[&lt;=9999999]###\-####;\(###\)\ ###\-####"/>
    <numFmt numFmtId="166" formatCode="_(&quot;$&quot;* #,##0_);_(&quot;$&quot;* \(#,##0\);_(&quot;$&quot;* &quot;-&quot;??_);_(@_)"/>
    <numFmt numFmtId="167" formatCode="_(* #,##0_);_(* \(#,##0\);_(* &quot;-&quot;??_);_(@_)"/>
    <numFmt numFmtId="168" formatCode="[$-409]mmmm\ d\,\ yyyy;@"/>
    <numFmt numFmtId="169" formatCode="[$-409]m/d/yy\ h:mm\ AM/PM;@"/>
    <numFmt numFmtId="170" formatCode="[$-409]d\-mmm\-yy;@"/>
    <numFmt numFmtId="171" formatCode="&quot;$&quot;#,##0"/>
  </numFmts>
  <fonts count="150" x14ac:knownFonts="1">
    <font>
      <sz val="11"/>
      <color theme="1"/>
      <name val="Calibri"/>
      <family val="2"/>
      <scheme val="minor"/>
    </font>
    <font>
      <sz val="11"/>
      <color indexed="8"/>
      <name val="Calibri"/>
      <family val="2"/>
    </font>
    <font>
      <sz val="11"/>
      <name val="Arial Narrow"/>
      <family val="2"/>
    </font>
    <font>
      <sz val="9"/>
      <name val="Arial Narrow"/>
      <family val="2"/>
    </font>
    <font>
      <sz val="10"/>
      <name val="Arial Narrow"/>
      <family val="2"/>
    </font>
    <font>
      <i/>
      <sz val="11"/>
      <name val="Arial Narrow"/>
      <family val="2"/>
    </font>
    <font>
      <i/>
      <sz val="10"/>
      <name val="Arial Narrow"/>
      <family val="2"/>
    </font>
    <font>
      <b/>
      <sz val="18"/>
      <name val="Arial Narrow"/>
      <family val="2"/>
    </font>
    <font>
      <b/>
      <sz val="24"/>
      <name val="Arial Narrow"/>
      <family val="2"/>
    </font>
    <font>
      <sz val="10"/>
      <name val="Arial"/>
      <family val="2"/>
    </font>
    <font>
      <sz val="11"/>
      <color indexed="8"/>
      <name val="Calibri"/>
      <family val="2"/>
    </font>
    <font>
      <i/>
      <sz val="18"/>
      <name val="Times New Roman"/>
      <family val="1"/>
    </font>
    <font>
      <b/>
      <sz val="11"/>
      <name val="Arial Narrow"/>
      <family val="2"/>
    </font>
    <font>
      <b/>
      <sz val="7"/>
      <name val="Arial Narrow"/>
      <family val="2"/>
    </font>
    <font>
      <sz val="7"/>
      <name val="Arial Narrow"/>
      <family val="2"/>
    </font>
    <font>
      <sz val="6"/>
      <name val="Arial Narrow"/>
      <family val="2"/>
    </font>
    <font>
      <b/>
      <sz val="11"/>
      <name val="Times New Roman"/>
      <family val="1"/>
    </font>
    <font>
      <sz val="12"/>
      <color indexed="8"/>
      <name val="Arial Narrow"/>
      <family val="2"/>
    </font>
    <font>
      <sz val="9"/>
      <color indexed="8"/>
      <name val="Arial Narrow"/>
      <family val="2"/>
    </font>
    <font>
      <b/>
      <sz val="12"/>
      <name val="Arial Narrow"/>
      <family val="2"/>
    </font>
    <font>
      <b/>
      <sz val="10"/>
      <color indexed="8"/>
      <name val="Arial Narrow"/>
      <family val="2"/>
    </font>
    <font>
      <b/>
      <sz val="9"/>
      <color indexed="8"/>
      <name val="Arial Narrow"/>
      <family val="2"/>
    </font>
    <font>
      <b/>
      <i/>
      <sz val="10"/>
      <color indexed="8"/>
      <name val="Arial Narrow"/>
      <family val="2"/>
    </font>
    <font>
      <sz val="14"/>
      <name val="Arial Narrow"/>
      <family val="2"/>
    </font>
    <font>
      <i/>
      <sz val="10"/>
      <color indexed="8"/>
      <name val="Arial Narrow"/>
      <family val="2"/>
    </font>
    <font>
      <i/>
      <sz val="17"/>
      <name val="Arial Narrow"/>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u/>
      <sz val="11"/>
      <color theme="10"/>
      <name val="Calibri"/>
      <family val="2"/>
      <scheme val="minor"/>
    </font>
    <font>
      <u/>
      <sz val="14.3"/>
      <color theme="10"/>
      <name val="Calibri"/>
      <family val="2"/>
    </font>
    <font>
      <b/>
      <sz val="11"/>
      <color theme="1"/>
      <name val="Calibri"/>
      <family val="2"/>
      <scheme val="minor"/>
    </font>
    <font>
      <sz val="11"/>
      <color rgb="FFFF0000"/>
      <name val="Calibri"/>
      <family val="2"/>
      <scheme val="minor"/>
    </font>
    <font>
      <sz val="11"/>
      <color theme="1"/>
      <name val="Arial Narrow"/>
      <family val="2"/>
    </font>
    <font>
      <i/>
      <sz val="18"/>
      <color rgb="FFF85208"/>
      <name val="Times New Roman"/>
      <family val="1"/>
    </font>
    <font>
      <i/>
      <sz val="18"/>
      <color theme="0"/>
      <name val="Times New Roman"/>
      <family val="1"/>
    </font>
    <font>
      <b/>
      <sz val="24"/>
      <color theme="0"/>
      <name val="Times New Roman"/>
      <family val="1"/>
    </font>
    <font>
      <sz val="11"/>
      <name val="Calibri"/>
      <family val="2"/>
      <scheme val="minor"/>
    </font>
    <font>
      <b/>
      <sz val="11"/>
      <color theme="1"/>
      <name val="Arial Narrow"/>
      <family val="2"/>
    </font>
    <font>
      <b/>
      <sz val="10"/>
      <color theme="1"/>
      <name val="Arial Narrow"/>
      <family val="2"/>
    </font>
    <font>
      <b/>
      <sz val="9"/>
      <color theme="1"/>
      <name val="Arial Narrow"/>
      <family val="2"/>
    </font>
    <font>
      <sz val="9"/>
      <color theme="1"/>
      <name val="Arial Narrow"/>
      <family val="2"/>
    </font>
    <font>
      <b/>
      <u/>
      <sz val="11"/>
      <color theme="1"/>
      <name val="Calibri"/>
      <family val="2"/>
      <scheme val="minor"/>
    </font>
    <font>
      <sz val="8"/>
      <color theme="1"/>
      <name val="Arial Narrow"/>
      <family val="2"/>
    </font>
    <font>
      <sz val="14"/>
      <color theme="1"/>
      <name val="Calibri"/>
      <family val="2"/>
      <scheme val="minor"/>
    </font>
    <font>
      <sz val="14"/>
      <color theme="1"/>
      <name val="Arial Narrow"/>
      <family val="2"/>
    </font>
    <font>
      <b/>
      <sz val="18"/>
      <color rgb="FF0070C0"/>
      <name val="Calibri"/>
      <family val="2"/>
      <scheme val="minor"/>
    </font>
    <font>
      <sz val="11"/>
      <color rgb="FFF85208"/>
      <name val="Calibri"/>
      <family val="2"/>
      <scheme val="minor"/>
    </font>
    <font>
      <i/>
      <sz val="10"/>
      <color theme="1"/>
      <name val="Arial Narrow"/>
      <family val="2"/>
    </font>
    <font>
      <sz val="12"/>
      <color theme="1"/>
      <name val="Arial Narrow"/>
      <family val="2"/>
    </font>
    <font>
      <b/>
      <sz val="14"/>
      <color theme="1"/>
      <name val="Calibri"/>
      <family val="2"/>
      <scheme val="minor"/>
    </font>
    <font>
      <b/>
      <sz val="14"/>
      <color rgb="FFF85208"/>
      <name val="Arial Narrow"/>
      <family val="2"/>
    </font>
    <font>
      <i/>
      <sz val="11"/>
      <color theme="1"/>
      <name val="Arial Narrow"/>
      <family val="2"/>
    </font>
    <font>
      <i/>
      <sz val="9"/>
      <color theme="1"/>
      <name val="Arial Narrow"/>
      <family val="2"/>
    </font>
    <font>
      <sz val="22"/>
      <color theme="1"/>
      <name val="Arial Narrow"/>
      <family val="2"/>
    </font>
    <font>
      <i/>
      <sz val="18"/>
      <color theme="0"/>
      <name val="Arial Narrow"/>
      <family val="2"/>
    </font>
    <font>
      <i/>
      <sz val="18"/>
      <color theme="1"/>
      <name val="Arial Narrow"/>
      <family val="2"/>
    </font>
    <font>
      <b/>
      <sz val="14"/>
      <color rgb="FF0054CC"/>
      <name val="Arial Narrow"/>
      <family val="2"/>
    </font>
    <font>
      <i/>
      <sz val="12"/>
      <color theme="1"/>
      <name val="Arial Narrow"/>
      <family val="2"/>
    </font>
    <font>
      <sz val="6"/>
      <color theme="1"/>
      <name val="Arial Narrow"/>
      <family val="2"/>
    </font>
    <font>
      <sz val="10"/>
      <color theme="1"/>
      <name val="Arial Narrow"/>
      <family val="2"/>
    </font>
    <font>
      <b/>
      <sz val="14"/>
      <color theme="0"/>
      <name val="Arial Narrow"/>
      <family val="2"/>
    </font>
    <font>
      <b/>
      <strike/>
      <sz val="10"/>
      <color rgb="FFFF0000"/>
      <name val="Arial Narrow"/>
      <family val="2"/>
    </font>
    <font>
      <b/>
      <sz val="12"/>
      <color rgb="FFFF0000"/>
      <name val="Calibri"/>
      <family val="2"/>
      <scheme val="minor"/>
    </font>
    <font>
      <b/>
      <sz val="24"/>
      <color rgb="FF002060"/>
      <name val="Calibri"/>
      <family val="2"/>
      <scheme val="minor"/>
    </font>
    <font>
      <b/>
      <sz val="20"/>
      <color theme="0"/>
      <name val="Calibri"/>
      <family val="2"/>
      <scheme val="minor"/>
    </font>
    <font>
      <i/>
      <sz val="12"/>
      <name val="Arial Narrow"/>
      <family val="2"/>
    </font>
    <font>
      <vertAlign val="subscript"/>
      <sz val="10"/>
      <color theme="1"/>
      <name val="Arial Narrow"/>
      <family val="2"/>
    </font>
    <font>
      <sz val="12"/>
      <color theme="1"/>
      <name val="Calibri"/>
      <family val="2"/>
      <scheme val="minor"/>
    </font>
    <font>
      <u/>
      <sz val="11"/>
      <color theme="10"/>
      <name val="Arial Narrow"/>
      <family val="2"/>
    </font>
    <font>
      <sz val="8"/>
      <name val="Calibri"/>
      <family val="2"/>
      <scheme val="minor"/>
    </font>
    <font>
      <b/>
      <i/>
      <sz val="16"/>
      <color rgb="FFF85208"/>
      <name val="Arial Narrow"/>
      <family val="2"/>
    </font>
    <font>
      <b/>
      <sz val="22"/>
      <color theme="0"/>
      <name val="Arial Narrow"/>
      <family val="2"/>
    </font>
    <font>
      <sz val="12"/>
      <name val="Arial Narrow"/>
      <family val="2"/>
    </font>
    <font>
      <sz val="12"/>
      <color indexed="8"/>
      <name val="Calibri"/>
      <family val="2"/>
    </font>
    <font>
      <b/>
      <sz val="13"/>
      <name val="Arial Narrow"/>
      <family val="2"/>
    </font>
    <font>
      <sz val="13"/>
      <color theme="1"/>
      <name val="Calibri"/>
      <family val="2"/>
      <scheme val="minor"/>
    </font>
    <font>
      <sz val="22"/>
      <color rgb="FFFF0000"/>
      <name val="Arial Narrow"/>
      <family val="2"/>
    </font>
    <font>
      <sz val="22"/>
      <color theme="0"/>
      <name val="Arial Narrow"/>
      <family val="2"/>
    </font>
    <font>
      <b/>
      <sz val="28"/>
      <color theme="0"/>
      <name val="Times New Roman"/>
      <family val="1"/>
    </font>
    <font>
      <sz val="28"/>
      <color theme="0"/>
      <name val="Times New Roman"/>
      <family val="1"/>
    </font>
    <font>
      <i/>
      <sz val="16"/>
      <color theme="0"/>
      <name val="Times New Roman"/>
      <family val="1"/>
    </font>
    <font>
      <b/>
      <sz val="12"/>
      <color indexed="8"/>
      <name val="Arial Narrow"/>
      <family val="2"/>
    </font>
    <font>
      <i/>
      <sz val="16"/>
      <color theme="1"/>
      <name val="Times New Roman"/>
      <family val="1"/>
    </font>
    <font>
      <i/>
      <sz val="22"/>
      <color theme="0"/>
      <name val="Times New Roman"/>
      <family val="1"/>
    </font>
    <font>
      <i/>
      <sz val="20"/>
      <color theme="0"/>
      <name val="Times New Roman"/>
      <family val="1"/>
    </font>
    <font>
      <b/>
      <i/>
      <sz val="12"/>
      <color theme="0"/>
      <name val="Calibri"/>
      <family val="2"/>
      <scheme val="minor"/>
    </font>
    <font>
      <i/>
      <sz val="20"/>
      <color theme="9" tint="-0.249977111117893"/>
      <name val="Times New Roman"/>
      <family val="1"/>
    </font>
    <font>
      <b/>
      <sz val="8"/>
      <color theme="5"/>
      <name val="Arial Narrow"/>
      <family val="2"/>
    </font>
    <font>
      <b/>
      <sz val="14"/>
      <color indexed="8"/>
      <name val="Arial Narrow"/>
      <family val="2"/>
    </font>
    <font>
      <vertAlign val="superscript"/>
      <sz val="11"/>
      <color theme="1"/>
      <name val="Calibri"/>
      <family val="2"/>
      <scheme val="minor"/>
    </font>
    <font>
      <vertAlign val="superscript"/>
      <sz val="11"/>
      <color theme="1"/>
      <name val="Arial Narrow"/>
      <family val="2"/>
    </font>
    <font>
      <i/>
      <u/>
      <sz val="11"/>
      <name val="Arial Narrow"/>
      <family val="2"/>
    </font>
    <font>
      <b/>
      <u/>
      <sz val="11"/>
      <name val="Arial Narrow"/>
      <family val="2"/>
    </font>
    <font>
      <b/>
      <sz val="14"/>
      <name val="Arial Narrow"/>
      <family val="2"/>
    </font>
    <font>
      <i/>
      <sz val="14"/>
      <name val="Arial Narrow"/>
      <family val="2"/>
    </font>
    <font>
      <b/>
      <sz val="14"/>
      <color theme="1"/>
      <name val="Arial Narrow"/>
      <family val="2"/>
    </font>
    <font>
      <b/>
      <sz val="20"/>
      <color theme="0"/>
      <name val="Arial Narrow"/>
      <family val="2"/>
    </font>
    <font>
      <b/>
      <sz val="12"/>
      <color theme="0"/>
      <name val="Calibri"/>
      <family val="2"/>
      <scheme val="minor"/>
    </font>
    <font>
      <b/>
      <sz val="12"/>
      <color theme="1"/>
      <name val="Calibri"/>
      <family val="2"/>
      <scheme val="minor"/>
    </font>
    <font>
      <b/>
      <sz val="12"/>
      <name val="Calibri"/>
      <family val="2"/>
      <scheme val="minor"/>
    </font>
    <font>
      <sz val="12"/>
      <color theme="9" tint="-0.249977111117893"/>
      <name val="Calibri"/>
      <family val="2"/>
      <scheme val="minor"/>
    </font>
    <font>
      <sz val="12"/>
      <color theme="8" tint="0.39997558519241921"/>
      <name val="Calibri"/>
      <family val="2"/>
      <scheme val="minor"/>
    </font>
    <font>
      <sz val="12"/>
      <color theme="7" tint="0.39997558519241921"/>
      <name val="Calibri"/>
      <family val="2"/>
      <scheme val="minor"/>
    </font>
    <font>
      <sz val="12"/>
      <color theme="5" tint="-0.249977111117893"/>
      <name val="Calibri"/>
      <family val="2"/>
      <scheme val="minor"/>
    </font>
    <font>
      <sz val="12"/>
      <color rgb="FF7030A0"/>
      <name val="Calibri"/>
      <family val="2"/>
      <scheme val="minor"/>
    </font>
    <font>
      <sz val="12"/>
      <color rgb="FF002060"/>
      <name val="Calibri"/>
      <family val="2"/>
      <scheme val="minor"/>
    </font>
    <font>
      <sz val="12"/>
      <color rgb="FF00B050"/>
      <name val="Calibri"/>
      <family val="2"/>
      <scheme val="minor"/>
    </font>
    <font>
      <sz val="12"/>
      <color rgb="FFFF0000"/>
      <name val="Calibri"/>
      <family val="2"/>
      <scheme val="minor"/>
    </font>
    <font>
      <sz val="12"/>
      <color rgb="FFFF3399"/>
      <name val="Calibri"/>
      <family val="2"/>
      <scheme val="minor"/>
    </font>
    <font>
      <sz val="16"/>
      <color theme="1"/>
      <name val="Calibri"/>
      <family val="2"/>
      <scheme val="minor"/>
    </font>
    <font>
      <b/>
      <sz val="16"/>
      <color theme="1"/>
      <name val="Calibri"/>
      <family val="2"/>
      <scheme val="minor"/>
    </font>
    <font>
      <sz val="12"/>
      <name val="Calibri"/>
      <family val="2"/>
      <scheme val="minor"/>
    </font>
    <font>
      <sz val="14"/>
      <name val="Times New Roman"/>
      <family val="1"/>
    </font>
    <font>
      <b/>
      <sz val="18"/>
      <color rgb="FF142C41"/>
      <name val="Calibri"/>
      <family val="2"/>
      <scheme val="minor"/>
    </font>
    <font>
      <b/>
      <sz val="18"/>
      <color theme="0"/>
      <name val="Calibri"/>
      <family val="2"/>
      <scheme val="minor"/>
    </font>
    <font>
      <b/>
      <i/>
      <sz val="9"/>
      <color theme="1"/>
      <name val="Arial Narrow"/>
      <family val="2"/>
    </font>
    <font>
      <b/>
      <sz val="14"/>
      <color rgb="FFF0502D"/>
      <name val="Arial Narrow"/>
      <family val="2"/>
    </font>
    <font>
      <b/>
      <sz val="11"/>
      <color rgb="FFF0502D"/>
      <name val="Arial Narrow"/>
      <family val="2"/>
    </font>
    <font>
      <u/>
      <sz val="12"/>
      <color theme="10"/>
      <name val="Calibri"/>
      <family val="2"/>
      <scheme val="minor"/>
    </font>
    <font>
      <sz val="11"/>
      <color rgb="FFF0502D"/>
      <name val="Arial Narrow"/>
      <family val="2"/>
    </font>
    <font>
      <i/>
      <sz val="16"/>
      <name val="Times New Roman"/>
      <family val="1"/>
    </font>
    <font>
      <i/>
      <sz val="11"/>
      <color theme="1"/>
      <name val="Calibri"/>
      <family val="2"/>
      <scheme val="minor"/>
    </font>
    <font>
      <b/>
      <sz val="28"/>
      <color theme="0"/>
      <name val="Calibri"/>
      <family val="2"/>
      <scheme val="minor"/>
    </font>
    <font>
      <b/>
      <sz val="14"/>
      <color rgb="FFFF0000"/>
      <name val="Calibri"/>
      <family val="2"/>
      <scheme val="minor"/>
    </font>
    <font>
      <b/>
      <sz val="16"/>
      <name val="Arial Narrow"/>
      <family val="2"/>
    </font>
    <font>
      <sz val="16"/>
      <name val="Arial Narrow"/>
      <family val="2"/>
    </font>
    <font>
      <b/>
      <u/>
      <sz val="11"/>
      <name val="Calibri"/>
      <family val="2"/>
      <scheme val="minor"/>
    </font>
    <font>
      <b/>
      <i/>
      <u/>
      <sz val="11"/>
      <color theme="1"/>
      <name val="Calibri"/>
      <family val="2"/>
      <scheme val="minor"/>
    </font>
    <font>
      <b/>
      <sz val="11"/>
      <name val="Calibri"/>
      <family val="2"/>
      <scheme val="minor"/>
    </font>
    <font>
      <u/>
      <sz val="11"/>
      <color theme="1"/>
      <name val="Calibri"/>
      <family val="2"/>
      <scheme val="minor"/>
    </font>
    <font>
      <sz val="10"/>
      <color theme="1"/>
      <name val="Calibri"/>
      <family val="2"/>
      <scheme val="minor"/>
    </font>
    <font>
      <sz val="11"/>
      <name val="Times New Roman"/>
      <family val="1"/>
    </font>
    <font>
      <i/>
      <sz val="11"/>
      <color rgb="FFF85208"/>
      <name val="Times New Roman"/>
      <family val="1"/>
    </font>
    <font>
      <i/>
      <sz val="18"/>
      <color theme="9" tint="-0.249977111117893"/>
      <name val="Times New Roman"/>
      <family val="1"/>
    </font>
    <font>
      <sz val="14"/>
      <name val="Calibri"/>
      <family val="2"/>
      <scheme val="minor"/>
    </font>
    <font>
      <i/>
      <sz val="10"/>
      <color theme="1"/>
      <name val="Calibri"/>
      <family val="2"/>
      <scheme val="minor"/>
    </font>
    <font>
      <i/>
      <sz val="18"/>
      <color theme="1"/>
      <name val="Times New Roman"/>
      <family val="1"/>
    </font>
    <font>
      <i/>
      <u/>
      <sz val="16"/>
      <name val="Times New Roman"/>
      <family val="1"/>
    </font>
    <font>
      <i/>
      <sz val="14"/>
      <name val="Times New Roman"/>
      <family val="1"/>
    </font>
    <font>
      <sz val="8"/>
      <color rgb="FF000000"/>
      <name val="Tahoma"/>
      <family val="2"/>
    </font>
    <font>
      <sz val="11"/>
      <color rgb="FF33CC33"/>
      <name val="Calibri"/>
      <family val="2"/>
      <scheme val="minor"/>
    </font>
    <font>
      <sz val="11"/>
      <color indexed="8"/>
      <name val="Arial Narrow"/>
      <family val="2"/>
    </font>
    <font>
      <b/>
      <sz val="11"/>
      <color indexed="8"/>
      <name val="Arial Narrow"/>
      <family val="2"/>
    </font>
    <font>
      <b/>
      <i/>
      <sz val="16"/>
      <color rgb="FFF0502D"/>
      <name val="Times New Roman"/>
      <family val="1"/>
    </font>
    <font>
      <b/>
      <sz val="24"/>
      <color rgb="FFF0502D"/>
      <name val="Times New Roman"/>
      <family val="1"/>
    </font>
    <font>
      <b/>
      <sz val="12"/>
      <color theme="1"/>
      <name val="Arial Narrow"/>
      <family val="2"/>
    </font>
    <font>
      <i/>
      <sz val="10"/>
      <color rgb="FFFF0000"/>
      <name val="Arial Narrow"/>
      <family val="2"/>
    </font>
    <font>
      <i/>
      <sz val="11"/>
      <color rgb="FFFF0000"/>
      <name val="Calibri"/>
      <family val="2"/>
      <scheme val="minor"/>
    </font>
  </fonts>
  <fills count="31">
    <fill>
      <patternFill patternType="none"/>
    </fill>
    <fill>
      <patternFill patternType="gray125"/>
    </fill>
    <fill>
      <patternFill patternType="solid">
        <fgColor rgb="FFF2F2F2"/>
      </patternFill>
    </fill>
    <fill>
      <patternFill patternType="solid">
        <fgColor rgb="FFF85208"/>
        <bgColor indexed="64"/>
      </patternFill>
    </fill>
    <fill>
      <gradientFill>
        <stop position="0">
          <color rgb="FF6A5B4E"/>
        </stop>
        <stop position="1">
          <color theme="0"/>
        </stop>
      </gradientFill>
    </fill>
    <fill>
      <patternFill patternType="solid">
        <fgColor theme="0" tint="-0.14999847407452621"/>
        <bgColor indexed="64"/>
      </patternFill>
    </fill>
    <fill>
      <patternFill patternType="solid">
        <fgColor rgb="FFFFFFC9"/>
        <bgColor indexed="64"/>
      </patternFill>
    </fill>
    <fill>
      <patternFill patternType="solid">
        <fgColor theme="0"/>
        <bgColor indexed="64"/>
      </patternFill>
    </fill>
    <fill>
      <patternFill patternType="solid">
        <fgColor theme="9"/>
        <bgColor indexed="64"/>
      </patternFill>
    </fill>
    <fill>
      <patternFill patternType="solid">
        <fgColor rgb="FFFF3399"/>
        <bgColor indexed="64"/>
      </patternFill>
    </fill>
    <fill>
      <patternFill patternType="solid">
        <fgColor rgb="FF7030A0"/>
        <bgColor indexed="64"/>
      </patternFill>
    </fill>
    <fill>
      <patternFill patternType="solid">
        <fgColor theme="5" tint="-0.249977111117893"/>
        <bgColor indexed="64"/>
      </patternFill>
    </fill>
    <fill>
      <patternFill patternType="solid">
        <fgColor rgb="FF063F6E"/>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002060"/>
        <bgColor indexed="64"/>
      </patternFill>
    </fill>
    <fill>
      <patternFill patternType="solid">
        <fgColor rgb="FF00B050"/>
        <bgColor indexed="64"/>
      </patternFill>
    </fill>
    <fill>
      <patternFill patternType="solid">
        <fgColor rgb="FFFF0000"/>
        <bgColor indexed="64"/>
      </patternFill>
    </fill>
    <fill>
      <patternFill patternType="solid">
        <fgColor theme="1"/>
        <bgColor indexed="64"/>
      </patternFill>
    </fill>
    <fill>
      <patternFill patternType="solid">
        <fgColor rgb="FF142C41"/>
        <bgColor indexed="64"/>
      </patternFill>
    </fill>
    <fill>
      <patternFill patternType="solid">
        <fgColor rgb="FFB6D0E8"/>
        <bgColor indexed="64"/>
      </patternFill>
    </fill>
    <fill>
      <patternFill patternType="solid">
        <fgColor rgb="FFF0502D"/>
        <bgColor indexed="64"/>
      </patternFill>
    </fill>
    <fill>
      <patternFill patternType="solid">
        <fgColor theme="1" tint="0.34998626667073579"/>
        <bgColor indexed="64"/>
      </patternFill>
    </fill>
    <fill>
      <patternFill patternType="solid">
        <fgColor theme="0" tint="-0.34998626667073579"/>
        <bgColor indexed="64"/>
      </patternFill>
    </fill>
    <fill>
      <gradientFill degree="180">
        <stop position="0">
          <color theme="0"/>
        </stop>
        <stop position="1">
          <color rgb="FF142C41"/>
        </stop>
      </gradientFill>
    </fill>
    <fill>
      <patternFill patternType="solid">
        <fgColor rgb="FF142C41"/>
        <bgColor theme="9"/>
      </patternFill>
    </fill>
    <fill>
      <patternFill patternType="solid">
        <fgColor rgb="FFC2D8EC"/>
        <bgColor theme="9" tint="0.59999389629810485"/>
      </patternFill>
    </fill>
    <fill>
      <patternFill patternType="solid">
        <fgColor rgb="FF7FADD7"/>
        <bgColor indexed="64"/>
      </patternFill>
    </fill>
    <fill>
      <patternFill patternType="solid">
        <fgColor rgb="FFFF99FF"/>
        <bgColor indexed="64"/>
      </patternFill>
    </fill>
    <fill>
      <patternFill patternType="solid">
        <fgColor rgb="FFFFFF00"/>
        <bgColor indexed="64"/>
      </patternFill>
    </fill>
    <fill>
      <patternFill patternType="solid">
        <fgColor theme="8" tint="-0.49998474074526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right/>
      <top/>
      <bottom style="medium">
        <color rgb="FFF85208"/>
      </bottom>
      <diagonal/>
    </border>
    <border>
      <left/>
      <right/>
      <top style="medium">
        <color rgb="FFF85208"/>
      </top>
      <bottom/>
      <diagonal/>
    </border>
    <border>
      <left/>
      <right/>
      <top style="medium">
        <color theme="9" tint="-0.24994659260841701"/>
      </top>
      <bottom/>
      <diagonal/>
    </border>
    <border>
      <left/>
      <right/>
      <top/>
      <bottom style="medium">
        <color theme="9" tint="-0.24994659260841701"/>
      </bottom>
      <diagonal/>
    </border>
    <border>
      <left/>
      <right/>
      <top style="medium">
        <color theme="9" tint="-0.2499465926084170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206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rgb="FFF85208"/>
      </top>
      <bottom/>
      <diagonal/>
    </border>
    <border>
      <left/>
      <right/>
      <top style="thick">
        <color rgb="FFF85208"/>
      </top>
      <bottom style="thin">
        <color indexed="64"/>
      </bottom>
      <diagonal/>
    </border>
    <border>
      <left/>
      <right/>
      <top/>
      <bottom style="thick">
        <color rgb="FFF85208"/>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rgb="FFE26B0A"/>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rgb="FFF0502D"/>
      </bottom>
      <diagonal/>
    </border>
    <border>
      <left/>
      <right/>
      <top/>
      <bottom style="medium">
        <color rgb="FFF0502D"/>
      </bottom>
      <diagonal/>
    </border>
    <border>
      <left/>
      <right/>
      <top/>
      <bottom style="thick">
        <color rgb="FFF0502D"/>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rgb="FFF0502D"/>
      </top>
      <bottom style="thin">
        <color indexed="64"/>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s>
  <cellStyleXfs count="142">
    <xf numFmtId="0" fontId="0" fillId="0" borderId="0"/>
    <xf numFmtId="0" fontId="9" fillId="0" borderId="0"/>
    <xf numFmtId="0" fontId="9" fillId="0" borderId="0"/>
    <xf numFmtId="0" fontId="28" fillId="2" borderId="21" applyNumberFormat="0" applyAlignment="0" applyProtection="0"/>
    <xf numFmtId="43" fontId="2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9" fillId="0" borderId="0"/>
    <xf numFmtId="0" fontId="26" fillId="0" borderId="0"/>
    <xf numFmtId="0" fontId="9" fillId="0" borderId="0"/>
    <xf numFmtId="0" fontId="26" fillId="0" borderId="0"/>
    <xf numFmtId="0" fontId="9" fillId="0" borderId="0"/>
    <xf numFmtId="0" fontId="9" fillId="0" borderId="0"/>
    <xf numFmtId="9" fontId="2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69" fontId="26" fillId="0" borderId="0"/>
    <xf numFmtId="169" fontId="26" fillId="0" borderId="0"/>
    <xf numFmtId="43" fontId="9" fillId="0" borderId="0" applyFont="0" applyFill="0" applyBorder="0" applyAlignment="0" applyProtection="0"/>
    <xf numFmtId="170" fontId="9" fillId="0" borderId="0"/>
    <xf numFmtId="170" fontId="9"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xf numFmtId="169" fontId="26" fillId="0" borderId="0"/>
  </cellStyleXfs>
  <cellXfs count="569">
    <xf numFmtId="0" fontId="0" fillId="0" borderId="0" xfId="0"/>
    <xf numFmtId="0" fontId="34" fillId="0" borderId="0" xfId="0" applyFont="1"/>
    <xf numFmtId="0" fontId="0" fillId="0" borderId="1" xfId="0" applyBorder="1"/>
    <xf numFmtId="0" fontId="37" fillId="4" borderId="0" xfId="0" applyFont="1" applyFill="1" applyAlignment="1" applyProtection="1">
      <alignment vertical="center"/>
      <protection hidden="1"/>
    </xf>
    <xf numFmtId="0" fontId="36" fillId="4" borderId="0" xfId="0" applyFont="1" applyFill="1" applyAlignment="1" applyProtection="1">
      <alignment vertical="center"/>
      <protection hidden="1"/>
    </xf>
    <xf numFmtId="0" fontId="2" fillId="0" borderId="0" xfId="0" applyFont="1" applyAlignment="1" applyProtection="1">
      <alignment vertical="center"/>
      <protection hidden="1"/>
    </xf>
    <xf numFmtId="0" fontId="35" fillId="0" borderId="22" xfId="0" applyFont="1" applyBorder="1" applyAlignment="1" applyProtection="1">
      <alignment horizontal="left"/>
      <protection hidden="1"/>
    </xf>
    <xf numFmtId="49" fontId="0" fillId="0" borderId="0" xfId="0" applyNumberFormat="1"/>
    <xf numFmtId="0" fontId="39" fillId="0" borderId="0" xfId="0" applyFont="1" applyAlignment="1" applyProtection="1">
      <alignment horizontal="right" vertical="center" wrapText="1"/>
      <protection hidden="1"/>
    </xf>
    <xf numFmtId="0" fontId="39" fillId="0" borderId="0" xfId="0" applyFont="1" applyAlignment="1" applyProtection="1">
      <alignment horizontal="right" vertical="center"/>
      <protection hidden="1"/>
    </xf>
    <xf numFmtId="0" fontId="39" fillId="0" borderId="0" xfId="0" applyFont="1" applyAlignment="1" applyProtection="1">
      <alignment horizontal="left" vertical="top"/>
      <protection hidden="1"/>
    </xf>
    <xf numFmtId="0" fontId="40" fillId="0" borderId="0" xfId="0" applyFont="1" applyAlignment="1" applyProtection="1">
      <alignment horizontal="left" vertical="top"/>
      <protection hidden="1"/>
    </xf>
    <xf numFmtId="0" fontId="39" fillId="0" borderId="0" xfId="0" applyFont="1" applyAlignment="1" applyProtection="1">
      <alignment horizontal="left" vertical="top" wrapText="1"/>
      <protection hidden="1"/>
    </xf>
    <xf numFmtId="0" fontId="34" fillId="0" borderId="2" xfId="0" applyFont="1" applyBorder="1" applyAlignment="1" applyProtection="1">
      <alignment horizontal="left"/>
      <protection hidden="1"/>
    </xf>
    <xf numFmtId="0" fontId="39" fillId="0" borderId="0" xfId="0" applyFont="1" applyAlignment="1" applyProtection="1">
      <alignment vertical="top"/>
      <protection hidden="1"/>
    </xf>
    <xf numFmtId="0" fontId="41" fillId="0" borderId="0" xfId="0" applyFont="1" applyProtection="1">
      <protection hidden="1"/>
    </xf>
    <xf numFmtId="0" fontId="39" fillId="0" borderId="0" xfId="0" applyFont="1" applyAlignment="1" applyProtection="1">
      <alignment vertical="top" wrapText="1"/>
      <protection hidden="1"/>
    </xf>
    <xf numFmtId="0" fontId="42" fillId="0" borderId="0" xfId="0" applyFont="1" applyAlignment="1" applyProtection="1">
      <alignment horizontal="left" vertical="top"/>
      <protection hidden="1"/>
    </xf>
    <xf numFmtId="168" fontId="34" fillId="0" borderId="0" xfId="0" applyNumberFormat="1" applyFont="1" applyAlignment="1" applyProtection="1">
      <alignment horizontal="center"/>
      <protection hidden="1"/>
    </xf>
    <xf numFmtId="0" fontId="0" fillId="0" borderId="0" xfId="0" applyProtection="1">
      <protection hidden="1"/>
    </xf>
    <xf numFmtId="0" fontId="0" fillId="0" borderId="2" xfId="0" applyBorder="1" applyProtection="1">
      <protection hidden="1"/>
    </xf>
    <xf numFmtId="0" fontId="45" fillId="0" borderId="0" xfId="0" applyFont="1" applyProtection="1">
      <protection hidden="1"/>
    </xf>
    <xf numFmtId="44" fontId="34" fillId="5" borderId="3" xfId="58" applyFont="1" applyFill="1" applyBorder="1" applyProtection="1">
      <protection locked="0"/>
    </xf>
    <xf numFmtId="0" fontId="44" fillId="0" borderId="0" xfId="0" applyFont="1" applyAlignment="1" applyProtection="1">
      <alignment horizontal="left"/>
      <protection hidden="1"/>
    </xf>
    <xf numFmtId="0" fontId="39" fillId="0" borderId="0" xfId="0" applyFont="1" applyProtection="1">
      <protection hidden="1"/>
    </xf>
    <xf numFmtId="0" fontId="46" fillId="0" borderId="0" xfId="0" applyFont="1" applyProtection="1">
      <protection hidden="1"/>
    </xf>
    <xf numFmtId="0" fontId="40" fillId="0" borderId="24" xfId="0" applyFont="1" applyBorder="1" applyProtection="1">
      <protection hidden="1"/>
    </xf>
    <xf numFmtId="0" fontId="40" fillId="0" borderId="0" xfId="0" applyFont="1" applyAlignment="1" applyProtection="1">
      <alignment horizontal="right"/>
      <protection hidden="1"/>
    </xf>
    <xf numFmtId="0" fontId="6" fillId="0" borderId="2" xfId="0" applyFont="1" applyBorder="1" applyAlignment="1" applyProtection="1">
      <alignment horizontal="left" vertical="center"/>
      <protection hidden="1"/>
    </xf>
    <xf numFmtId="0" fontId="6" fillId="0" borderId="2" xfId="0" applyFont="1" applyBorder="1" applyAlignment="1" applyProtection="1">
      <alignment vertical="center"/>
      <protection hidden="1"/>
    </xf>
    <xf numFmtId="0" fontId="3" fillId="0" borderId="2" xfId="0" applyFont="1" applyBorder="1" applyProtection="1">
      <protection hidden="1"/>
    </xf>
    <xf numFmtId="0" fontId="34" fillId="0" borderId="2" xfId="0" applyFont="1" applyBorder="1" applyProtection="1">
      <protection hidden="1"/>
    </xf>
    <xf numFmtId="0" fontId="6" fillId="0" borderId="2" xfId="0" applyFont="1" applyBorder="1" applyAlignment="1" applyProtection="1">
      <alignment horizontal="right"/>
      <protection hidden="1"/>
    </xf>
    <xf numFmtId="0" fontId="6" fillId="0" borderId="2" xfId="0" applyFont="1" applyBorder="1" applyAlignment="1" applyProtection="1">
      <alignment horizontal="right" vertical="center" wrapText="1"/>
      <protection hidden="1"/>
    </xf>
    <xf numFmtId="0" fontId="47" fillId="0" borderId="0" xfId="0" applyFont="1" applyAlignment="1" applyProtection="1">
      <alignment vertical="center"/>
      <protection hidden="1"/>
    </xf>
    <xf numFmtId="0" fontId="48" fillId="0" borderId="0" xfId="0" applyFont="1" applyProtection="1">
      <protection hidden="1"/>
    </xf>
    <xf numFmtId="0" fontId="34" fillId="6" borderId="3" xfId="0" applyFont="1" applyFill="1" applyBorder="1" applyProtection="1">
      <protection hidden="1"/>
    </xf>
    <xf numFmtId="14" fontId="39" fillId="5" borderId="3" xfId="0" applyNumberFormat="1" applyFont="1" applyFill="1" applyBorder="1" applyProtection="1">
      <protection locked="0"/>
    </xf>
    <xf numFmtId="0" fontId="0" fillId="0" borderId="3" xfId="0" applyBorder="1"/>
    <xf numFmtId="0" fontId="2" fillId="0" borderId="0" xfId="0" applyFont="1" applyAlignment="1" applyProtection="1">
      <alignment vertical="center" wrapText="1"/>
      <protection hidden="1"/>
    </xf>
    <xf numFmtId="0" fontId="49" fillId="0" borderId="0" xfId="0" applyFont="1" applyProtection="1">
      <protection hidden="1"/>
    </xf>
    <xf numFmtId="0" fontId="49" fillId="0" borderId="0" xfId="0" applyFont="1" applyAlignment="1" applyProtection="1">
      <alignment horizontal="right"/>
      <protection hidden="1"/>
    </xf>
    <xf numFmtId="0" fontId="34" fillId="0" borderId="3" xfId="0" applyFont="1" applyBorder="1" applyProtection="1">
      <protection hidden="1"/>
    </xf>
    <xf numFmtId="0" fontId="0" fillId="0" borderId="6" xfId="0" applyBorder="1"/>
    <xf numFmtId="0" fontId="40" fillId="0" borderId="0" xfId="0" applyFont="1" applyAlignment="1" applyProtection="1">
      <alignment vertical="center"/>
      <protection hidden="1"/>
    </xf>
    <xf numFmtId="0" fontId="40" fillId="0" borderId="0" xfId="0" applyFont="1" applyProtection="1">
      <protection hidden="1"/>
    </xf>
    <xf numFmtId="0" fontId="34" fillId="0" borderId="0" xfId="0" applyFont="1" applyProtection="1">
      <protection hidden="1"/>
    </xf>
    <xf numFmtId="0" fontId="0" fillId="7" borderId="0" xfId="0" applyFill="1" applyProtection="1">
      <protection hidden="1"/>
    </xf>
    <xf numFmtId="0" fontId="33" fillId="0" borderId="0" xfId="0" applyFont="1" applyProtection="1">
      <protection hidden="1"/>
    </xf>
    <xf numFmtId="0" fontId="39" fillId="0" borderId="0" xfId="0" applyFont="1" applyAlignment="1" applyProtection="1">
      <alignment vertical="center" wrapText="1"/>
      <protection hidden="1"/>
    </xf>
    <xf numFmtId="0" fontId="52" fillId="0" borderId="0" xfId="0" applyFont="1" applyAlignment="1" applyProtection="1">
      <alignment horizontal="left"/>
      <protection hidden="1"/>
    </xf>
    <xf numFmtId="0" fontId="53" fillId="0" borderId="0" xfId="0" applyFont="1" applyAlignment="1" applyProtection="1">
      <alignment horizontal="right"/>
      <protection hidden="1"/>
    </xf>
    <xf numFmtId="0" fontId="54" fillId="0" borderId="0" xfId="0" applyFont="1" applyAlignment="1" applyProtection="1">
      <alignment horizontal="right"/>
      <protection hidden="1"/>
    </xf>
    <xf numFmtId="0" fontId="56" fillId="0" borderId="0" xfId="0" applyFont="1" applyAlignment="1" applyProtection="1">
      <alignment vertical="center"/>
      <protection hidden="1"/>
    </xf>
    <xf numFmtId="0" fontId="34" fillId="0" borderId="0" xfId="0" applyFont="1" applyAlignment="1" applyProtection="1">
      <alignment horizontal="left" vertical="center" indent="8"/>
      <protection hidden="1"/>
    </xf>
    <xf numFmtId="0" fontId="2" fillId="0" borderId="0" xfId="0" applyFont="1" applyProtection="1">
      <protection hidden="1"/>
    </xf>
    <xf numFmtId="0" fontId="12" fillId="0" borderId="0" xfId="0" applyFont="1" applyProtection="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left" vertical="center" wrapText="1"/>
      <protection hidden="1"/>
    </xf>
    <xf numFmtId="0" fontId="30" fillId="0" borderId="0" xfId="105" applyProtection="1">
      <protection hidden="1"/>
    </xf>
    <xf numFmtId="0" fontId="27" fillId="0" borderId="0" xfId="0" applyFont="1" applyProtection="1">
      <protection hidden="1"/>
    </xf>
    <xf numFmtId="0" fontId="16" fillId="0" borderId="0" xfId="0" applyFont="1" applyProtection="1">
      <protection hidden="1"/>
    </xf>
    <xf numFmtId="0" fontId="14" fillId="0" borderId="0" xfId="0" applyFont="1" applyAlignment="1" applyProtection="1">
      <alignment vertical="top"/>
      <protection hidden="1"/>
    </xf>
    <xf numFmtId="0" fontId="14" fillId="0" borderId="0" xfId="0" applyFont="1" applyAlignment="1" applyProtection="1">
      <alignment horizontal="right" vertical="top"/>
      <protection hidden="1"/>
    </xf>
    <xf numFmtId="0" fontId="13" fillId="0" borderId="0" xfId="0" applyFont="1" applyAlignment="1" applyProtection="1">
      <alignment horizontal="left" vertical="top"/>
      <protection hidden="1"/>
    </xf>
    <xf numFmtId="0" fontId="15" fillId="0" borderId="0" xfId="0" applyFont="1" applyAlignment="1" applyProtection="1">
      <alignment vertical="top" wrapText="1"/>
      <protection hidden="1"/>
    </xf>
    <xf numFmtId="0" fontId="60" fillId="0" borderId="0" xfId="0" applyFont="1" applyAlignment="1" applyProtection="1">
      <alignment vertical="top" wrapText="1"/>
      <protection hidden="1"/>
    </xf>
    <xf numFmtId="0" fontId="40" fillId="0" borderId="0" xfId="0" applyFont="1" applyAlignment="1" applyProtection="1">
      <alignment vertical="top"/>
      <protection hidden="1"/>
    </xf>
    <xf numFmtId="0" fontId="7" fillId="0" borderId="0" xfId="0" applyFont="1" applyAlignment="1" applyProtection="1">
      <alignment vertical="center"/>
      <protection hidden="1"/>
    </xf>
    <xf numFmtId="0" fontId="61" fillId="0" borderId="0" xfId="0" applyFont="1" applyAlignment="1" applyProtection="1">
      <alignment horizontal="center" vertical="center"/>
      <protection hidden="1"/>
    </xf>
    <xf numFmtId="0" fontId="2" fillId="0" borderId="0" xfId="0" applyFont="1" applyAlignment="1" applyProtection="1">
      <alignment horizontal="left" vertical="top"/>
      <protection hidden="1"/>
    </xf>
    <xf numFmtId="0" fontId="34" fillId="0" borderId="0" xfId="0" applyFont="1" applyAlignment="1" applyProtection="1">
      <alignment vertical="top"/>
      <protection hidden="1"/>
    </xf>
    <xf numFmtId="0" fontId="61" fillId="0" borderId="0" xfId="0" applyFont="1" applyAlignment="1" applyProtection="1">
      <alignment horizontal="center" vertical="top"/>
      <protection hidden="1"/>
    </xf>
    <xf numFmtId="0" fontId="4" fillId="0" borderId="0" xfId="0" applyFont="1" applyAlignment="1" applyProtection="1">
      <alignment horizontal="center" vertical="top"/>
      <protection hidden="1"/>
    </xf>
    <xf numFmtId="0" fontId="50" fillId="0" borderId="0" xfId="0" applyFont="1" applyAlignment="1" applyProtection="1">
      <alignment vertical="center"/>
      <protection hidden="1"/>
    </xf>
    <xf numFmtId="0" fontId="30" fillId="0" borderId="0" xfId="105" applyAlignment="1" applyProtection="1">
      <alignment horizontal="center" vertical="top"/>
      <protection hidden="1"/>
    </xf>
    <xf numFmtId="0" fontId="43" fillId="0" borderId="0" xfId="0" applyFont="1"/>
    <xf numFmtId="0" fontId="29" fillId="3" borderId="0" xfId="0" applyFont="1" applyFill="1"/>
    <xf numFmtId="0" fontId="64" fillId="0" borderId="0" xfId="0" applyFont="1" applyProtection="1">
      <protection hidden="1"/>
    </xf>
    <xf numFmtId="0" fontId="39" fillId="0" borderId="0" xfId="0" applyFont="1" applyAlignment="1" applyProtection="1">
      <alignment horizontal="center" wrapText="1"/>
      <protection hidden="1"/>
    </xf>
    <xf numFmtId="0" fontId="39" fillId="0" borderId="0" xfId="0" applyFont="1" applyAlignment="1" applyProtection="1">
      <alignment horizontal="center"/>
      <protection hidden="1"/>
    </xf>
    <xf numFmtId="0" fontId="39" fillId="0" borderId="0" xfId="0" applyFont="1" applyAlignment="1" applyProtection="1">
      <alignment horizontal="left"/>
      <protection hidden="1"/>
    </xf>
    <xf numFmtId="0" fontId="34" fillId="0" borderId="0" xfId="0" applyFont="1" applyAlignment="1" applyProtection="1">
      <alignment horizontal="center"/>
      <protection hidden="1"/>
    </xf>
    <xf numFmtId="0" fontId="34" fillId="0" borderId="0" xfId="0" applyFont="1" applyAlignment="1" applyProtection="1">
      <alignment horizontal="left"/>
      <protection hidden="1"/>
    </xf>
    <xf numFmtId="0" fontId="39" fillId="0" borderId="0" xfId="0" applyFont="1" applyAlignment="1" applyProtection="1">
      <alignment horizontal="right"/>
      <protection hidden="1"/>
    </xf>
    <xf numFmtId="0" fontId="46" fillId="0" borderId="0" xfId="0" applyFont="1" applyAlignment="1" applyProtection="1">
      <alignment horizontal="left"/>
      <protection hidden="1"/>
    </xf>
    <xf numFmtId="0" fontId="46" fillId="0" borderId="3" xfId="0" applyFont="1" applyBorder="1" applyAlignment="1" applyProtection="1">
      <alignment horizontal="left"/>
      <protection hidden="1"/>
    </xf>
    <xf numFmtId="0" fontId="18" fillId="0" borderId="0" xfId="0" applyFont="1" applyAlignment="1" applyProtection="1">
      <alignment horizontal="left" vertical="top" wrapText="1"/>
      <protection hidden="1"/>
    </xf>
    <xf numFmtId="0" fontId="0" fillId="0" borderId="5" xfId="0" applyBorder="1" applyProtection="1">
      <protection hidden="1"/>
    </xf>
    <xf numFmtId="0" fontId="0" fillId="0" borderId="30" xfId="0" applyBorder="1" applyProtection="1">
      <protection hidden="1"/>
    </xf>
    <xf numFmtId="0" fontId="34" fillId="0" borderId="30" xfId="0" applyFont="1" applyBorder="1" applyAlignment="1" applyProtection="1">
      <alignment vertical="center"/>
      <protection hidden="1"/>
    </xf>
    <xf numFmtId="0" fontId="52" fillId="0" borderId="22" xfId="0" applyFont="1" applyBorder="1" applyAlignment="1" applyProtection="1">
      <alignment vertical="center"/>
      <protection hidden="1"/>
    </xf>
    <xf numFmtId="0" fontId="0" fillId="7" borderId="0" xfId="0" applyFill="1"/>
    <xf numFmtId="0" fontId="68" fillId="0" borderId="0" xfId="0" applyFont="1" applyAlignment="1" applyProtection="1">
      <alignment horizontal="left" vertical="top"/>
      <protection hidden="1"/>
    </xf>
    <xf numFmtId="0" fontId="0" fillId="0" borderId="0" xfId="0" applyAlignment="1">
      <alignment horizontal="center" vertical="center"/>
    </xf>
    <xf numFmtId="0" fontId="34" fillId="0" borderId="0" xfId="0" applyFont="1" applyAlignment="1" applyProtection="1">
      <alignment horizontal="left" vertical="top"/>
      <protection hidden="1"/>
    </xf>
    <xf numFmtId="49" fontId="6" fillId="0" borderId="2" xfId="0" applyNumberFormat="1" applyFont="1" applyBorder="1" applyAlignment="1" applyProtection="1">
      <alignment vertical="center"/>
      <protection hidden="1"/>
    </xf>
    <xf numFmtId="0" fontId="14" fillId="0" borderId="0" xfId="0" applyFont="1" applyAlignment="1" applyProtection="1">
      <alignment horizontal="left" vertical="top"/>
      <protection hidden="1"/>
    </xf>
    <xf numFmtId="0" fontId="4" fillId="0" borderId="0" xfId="0" applyFont="1" applyAlignment="1" applyProtection="1">
      <alignment horizontal="center" vertical="center"/>
      <protection hidden="1"/>
    </xf>
    <xf numFmtId="0" fontId="38" fillId="0" borderId="0" xfId="0" applyFont="1" applyProtection="1">
      <protection hidden="1"/>
    </xf>
    <xf numFmtId="0" fontId="2" fillId="0" borderId="0" xfId="0" applyFont="1" applyAlignment="1" applyProtection="1">
      <alignment vertical="top"/>
      <protection hidden="1"/>
    </xf>
    <xf numFmtId="0" fontId="2" fillId="0" borderId="0" xfId="0" applyFont="1" applyAlignment="1" applyProtection="1">
      <alignment vertical="top" wrapText="1"/>
      <protection hidden="1"/>
    </xf>
    <xf numFmtId="49" fontId="6" fillId="0" borderId="0" xfId="0" applyNumberFormat="1" applyFont="1" applyAlignment="1" applyProtection="1">
      <alignment vertical="center"/>
      <protection hidden="1"/>
    </xf>
    <xf numFmtId="49" fontId="6" fillId="7" borderId="2" xfId="0" applyNumberFormat="1" applyFont="1" applyFill="1" applyBorder="1" applyAlignment="1" applyProtection="1">
      <alignment vertical="center"/>
      <protection hidden="1"/>
    </xf>
    <xf numFmtId="49" fontId="49" fillId="0" borderId="0" xfId="0" applyNumberFormat="1" applyFont="1" applyProtection="1">
      <protection hidden="1"/>
    </xf>
    <xf numFmtId="0" fontId="34" fillId="7" borderId="0" xfId="0" applyFont="1" applyFill="1" applyProtection="1">
      <protection locked="0" hidden="1"/>
    </xf>
    <xf numFmtId="0" fontId="42" fillId="7" borderId="0" xfId="0" applyFont="1" applyFill="1" applyProtection="1">
      <protection hidden="1"/>
    </xf>
    <xf numFmtId="0" fontId="34" fillId="0" borderId="0" xfId="0" quotePrefix="1" applyFont="1"/>
    <xf numFmtId="0" fontId="72" fillId="0" borderId="0" xfId="0" applyFont="1" applyAlignment="1" applyProtection="1">
      <alignment horizontal="left" vertical="center"/>
      <protection hidden="1"/>
    </xf>
    <xf numFmtId="0" fontId="0" fillId="0" borderId="0" xfId="0" applyAlignment="1">
      <alignment horizontal="center" vertical="top"/>
    </xf>
    <xf numFmtId="0" fontId="73" fillId="0" borderId="0" xfId="0" applyFont="1" applyAlignment="1" applyProtection="1">
      <alignment vertical="center"/>
      <protection hidden="1"/>
    </xf>
    <xf numFmtId="49" fontId="17" fillId="0" borderId="0" xfId="0" applyNumberFormat="1" applyFont="1" applyProtection="1">
      <protection hidden="1"/>
    </xf>
    <xf numFmtId="49" fontId="17" fillId="0" borderId="0" xfId="0" applyNumberFormat="1" applyFont="1" applyAlignment="1" applyProtection="1">
      <alignment horizontal="left" vertical="top" wrapText="1"/>
      <protection hidden="1"/>
    </xf>
    <xf numFmtId="49" fontId="74" fillId="0" borderId="0" xfId="0" applyNumberFormat="1" applyFont="1" applyProtection="1">
      <protection hidden="1"/>
    </xf>
    <xf numFmtId="49" fontId="17" fillId="0" borderId="0" xfId="0" applyNumberFormat="1" applyFont="1" applyAlignment="1" applyProtection="1">
      <alignment horizontal="right"/>
      <protection hidden="1"/>
    </xf>
    <xf numFmtId="49" fontId="75" fillId="0" borderId="0" xfId="0" applyNumberFormat="1" applyFont="1" applyAlignment="1" applyProtection="1">
      <alignment horizontal="right"/>
      <protection hidden="1"/>
    </xf>
    <xf numFmtId="49" fontId="75" fillId="0" borderId="0" xfId="0" applyNumberFormat="1" applyFont="1" applyAlignment="1" applyProtection="1">
      <alignment horizontal="right" vertical="center"/>
      <protection hidden="1"/>
    </xf>
    <xf numFmtId="0" fontId="17" fillId="0" borderId="0" xfId="0" applyFont="1" applyProtection="1">
      <protection hidden="1"/>
    </xf>
    <xf numFmtId="49" fontId="17" fillId="0" borderId="0" xfId="0" applyNumberFormat="1" applyFont="1" applyAlignment="1" applyProtection="1">
      <alignment horizontal="right" vertical="top"/>
      <protection hidden="1"/>
    </xf>
    <xf numFmtId="49" fontId="17" fillId="0" borderId="3" xfId="0" applyNumberFormat="1" applyFont="1" applyBorder="1" applyProtection="1">
      <protection hidden="1"/>
    </xf>
    <xf numFmtId="49" fontId="24" fillId="0" borderId="0" xfId="0" applyNumberFormat="1" applyFont="1" applyProtection="1">
      <protection hidden="1"/>
    </xf>
    <xf numFmtId="2" fontId="24" fillId="0" borderId="0" xfId="0" applyNumberFormat="1" applyFont="1" applyProtection="1">
      <protection hidden="1"/>
    </xf>
    <xf numFmtId="0" fontId="74" fillId="0" borderId="0" xfId="0" applyFont="1" applyAlignment="1" applyProtection="1">
      <alignment horizontal="left" wrapText="1"/>
      <protection hidden="1"/>
    </xf>
    <xf numFmtId="49" fontId="17" fillId="0" borderId="0" xfId="0" quotePrefix="1" applyNumberFormat="1" applyFont="1" applyProtection="1">
      <protection hidden="1"/>
    </xf>
    <xf numFmtId="49" fontId="17" fillId="0" borderId="0" xfId="0" applyNumberFormat="1" applyFont="1" applyAlignment="1" applyProtection="1">
      <alignment horizontal="left"/>
      <protection hidden="1"/>
    </xf>
    <xf numFmtId="49" fontId="17" fillId="0" borderId="0" xfId="0" applyNumberFormat="1" applyFont="1" applyAlignment="1" applyProtection="1">
      <alignment horizontal="left" vertical="center"/>
      <protection hidden="1"/>
    </xf>
    <xf numFmtId="49" fontId="74" fillId="0" borderId="0" xfId="0" quotePrefix="1" applyNumberFormat="1" applyFont="1" applyAlignment="1" applyProtection="1">
      <alignment horizontal="left" vertical="top" wrapText="1"/>
      <protection hidden="1"/>
    </xf>
    <xf numFmtId="0" fontId="35" fillId="0" borderId="0" xfId="0" applyFont="1" applyAlignment="1" applyProtection="1">
      <alignment horizontal="left"/>
      <protection hidden="1"/>
    </xf>
    <xf numFmtId="0" fontId="78" fillId="12" borderId="0" xfId="0" applyFont="1" applyFill="1" applyAlignment="1" applyProtection="1">
      <alignment vertical="center"/>
      <protection hidden="1"/>
    </xf>
    <xf numFmtId="0" fontId="79" fillId="12" borderId="0" xfId="0" applyFont="1" applyFill="1" applyAlignment="1" applyProtection="1">
      <alignment vertical="center"/>
      <protection hidden="1"/>
    </xf>
    <xf numFmtId="0" fontId="80" fillId="12" borderId="0" xfId="0" applyFont="1" applyFill="1" applyAlignment="1" applyProtection="1">
      <alignment vertical="center"/>
      <protection hidden="1"/>
    </xf>
    <xf numFmtId="0" fontId="37" fillId="12" borderId="0" xfId="0" applyFont="1" applyFill="1" applyAlignment="1" applyProtection="1">
      <alignment vertical="center"/>
      <protection hidden="1"/>
    </xf>
    <xf numFmtId="0" fontId="34" fillId="12" borderId="0" xfId="0" applyFont="1" applyFill="1" applyProtection="1">
      <protection hidden="1"/>
    </xf>
    <xf numFmtId="0" fontId="36" fillId="12" borderId="0" xfId="0" applyFont="1" applyFill="1" applyAlignment="1" applyProtection="1">
      <alignment vertical="center"/>
      <protection hidden="1"/>
    </xf>
    <xf numFmtId="0" fontId="11" fillId="12" borderId="0" xfId="0" applyFont="1" applyFill="1" applyAlignment="1" applyProtection="1">
      <alignment vertical="center"/>
      <protection hidden="1"/>
    </xf>
    <xf numFmtId="0" fontId="36" fillId="12" borderId="0" xfId="0" applyFont="1" applyFill="1" applyProtection="1">
      <protection hidden="1"/>
    </xf>
    <xf numFmtId="0" fontId="81" fillId="12" borderId="0" xfId="0" applyFont="1" applyFill="1" applyAlignment="1" applyProtection="1">
      <alignment vertical="center"/>
      <protection hidden="1"/>
    </xf>
    <xf numFmtId="0" fontId="82" fillId="12" borderId="0" xfId="0" applyFont="1" applyFill="1" applyAlignment="1" applyProtection="1">
      <alignment vertical="center"/>
      <protection hidden="1"/>
    </xf>
    <xf numFmtId="49" fontId="17" fillId="0" borderId="0" xfId="0" quotePrefix="1" applyNumberFormat="1" applyFont="1" applyAlignment="1" applyProtection="1">
      <alignment horizontal="left" vertical="center"/>
      <protection hidden="1"/>
    </xf>
    <xf numFmtId="49" fontId="83" fillId="0" borderId="0" xfId="0" applyNumberFormat="1" applyFont="1" applyAlignment="1" applyProtection="1">
      <alignment horizontal="center"/>
      <protection hidden="1"/>
    </xf>
    <xf numFmtId="49" fontId="17" fillId="0" borderId="0" xfId="0" quotePrefix="1" applyNumberFormat="1" applyFont="1" applyAlignment="1" applyProtection="1">
      <alignment horizontal="left" indent="1"/>
      <protection hidden="1"/>
    </xf>
    <xf numFmtId="49" fontId="17" fillId="0" borderId="0" xfId="0" quotePrefix="1" applyNumberFormat="1" applyFont="1" applyAlignment="1" applyProtection="1">
      <alignment horizontal="left"/>
      <protection hidden="1"/>
    </xf>
    <xf numFmtId="49" fontId="83" fillId="0" borderId="0" xfId="0" applyNumberFormat="1" applyFont="1" applyProtection="1">
      <protection hidden="1"/>
    </xf>
    <xf numFmtId="49" fontId="17" fillId="0" borderId="0" xfId="0" applyNumberFormat="1" applyFont="1" applyAlignment="1" applyProtection="1">
      <alignment vertical="center"/>
      <protection hidden="1"/>
    </xf>
    <xf numFmtId="49" fontId="17" fillId="0" borderId="0" xfId="0" applyNumberFormat="1" applyFont="1" applyAlignment="1" applyProtection="1">
      <alignment horizontal="center" vertical="center"/>
      <protection hidden="1"/>
    </xf>
    <xf numFmtId="49" fontId="74" fillId="0" borderId="0" xfId="0" quotePrefix="1" applyNumberFormat="1" applyFont="1" applyAlignment="1" applyProtection="1">
      <alignment vertical="top" wrapText="1"/>
      <protection hidden="1"/>
    </xf>
    <xf numFmtId="0" fontId="34" fillId="0" borderId="36" xfId="0" applyFont="1" applyBorder="1" applyProtection="1">
      <protection hidden="1"/>
    </xf>
    <xf numFmtId="0" fontId="7" fillId="0" borderId="0" xfId="0" applyFont="1" applyAlignment="1" applyProtection="1">
      <alignment horizontal="left" vertical="center"/>
      <protection hidden="1"/>
    </xf>
    <xf numFmtId="0" fontId="85" fillId="12" borderId="0" xfId="0" applyFont="1" applyFill="1" applyAlignment="1" applyProtection="1">
      <alignment vertical="center"/>
      <protection hidden="1"/>
    </xf>
    <xf numFmtId="0" fontId="86" fillId="0" borderId="0" xfId="0" applyFont="1" applyAlignment="1" applyProtection="1">
      <alignment horizontal="left"/>
      <protection hidden="1"/>
    </xf>
    <xf numFmtId="0" fontId="87" fillId="0" borderId="0" xfId="0" applyFont="1" applyProtection="1">
      <protection hidden="1"/>
    </xf>
    <xf numFmtId="49" fontId="17" fillId="0" borderId="0" xfId="0" quotePrefix="1" applyNumberFormat="1" applyFont="1" applyAlignment="1" applyProtection="1">
      <alignment horizontal="left" wrapText="1"/>
      <protection hidden="1"/>
    </xf>
    <xf numFmtId="0" fontId="88" fillId="0" borderId="22" xfId="0" applyFont="1" applyBorder="1" applyProtection="1">
      <protection hidden="1"/>
    </xf>
    <xf numFmtId="49" fontId="17" fillId="0" borderId="0" xfId="0" quotePrefix="1" applyNumberFormat="1" applyFont="1" applyAlignment="1" applyProtection="1">
      <alignment wrapText="1"/>
      <protection hidden="1"/>
    </xf>
    <xf numFmtId="49" fontId="74" fillId="0" borderId="0" xfId="0" applyNumberFormat="1" applyFont="1" applyAlignment="1" applyProtection="1">
      <alignment horizontal="left" vertical="top" wrapText="1"/>
      <protection hidden="1"/>
    </xf>
    <xf numFmtId="0" fontId="52" fillId="0" borderId="22" xfId="0" applyFont="1" applyBorder="1" applyAlignment="1" applyProtection="1">
      <alignment horizontal="left" vertical="center"/>
      <protection hidden="1"/>
    </xf>
    <xf numFmtId="0" fontId="20" fillId="0" borderId="0" xfId="0" applyFont="1" applyAlignment="1" applyProtection="1">
      <alignment horizontal="left" vertical="top" wrapText="1"/>
      <protection hidden="1"/>
    </xf>
    <xf numFmtId="0" fontId="0" fillId="7" borderId="0" xfId="0" applyFill="1" applyAlignment="1">
      <alignment horizontal="center" vertical="top"/>
    </xf>
    <xf numFmtId="0" fontId="34" fillId="7" borderId="0" xfId="0" applyFont="1" applyFill="1"/>
    <xf numFmtId="0" fontId="34" fillId="7" borderId="0" xfId="0" quotePrefix="1" applyFont="1" applyFill="1"/>
    <xf numFmtId="0" fontId="40" fillId="0" borderId="0" xfId="0" applyFont="1" applyAlignment="1" applyProtection="1">
      <alignment wrapText="1"/>
      <protection hidden="1"/>
    </xf>
    <xf numFmtId="0" fontId="0" fillId="0" borderId="4" xfId="0" applyBorder="1"/>
    <xf numFmtId="0" fontId="0" fillId="0" borderId="5" xfId="0" applyBorder="1"/>
    <xf numFmtId="0" fontId="0" fillId="0" borderId="31" xfId="0" applyBorder="1"/>
    <xf numFmtId="0" fontId="0" fillId="0" borderId="33" xfId="0" applyBorder="1"/>
    <xf numFmtId="0" fontId="39" fillId="0" borderId="0" xfId="0" applyFont="1" applyAlignment="1" applyProtection="1">
      <alignment horizontal="left" vertical="center" wrapText="1"/>
      <protection hidden="1"/>
    </xf>
    <xf numFmtId="0" fontId="39" fillId="0" borderId="0" xfId="0" applyFont="1" applyAlignment="1" applyProtection="1">
      <alignment horizontal="left" vertical="center"/>
      <protection hidden="1"/>
    </xf>
    <xf numFmtId="0" fontId="76" fillId="0" borderId="0" xfId="0" applyFont="1" applyAlignment="1" applyProtection="1">
      <alignment horizontal="right" vertical="center"/>
      <protection hidden="1"/>
    </xf>
    <xf numFmtId="0" fontId="0" fillId="0" borderId="32" xfId="0" applyBorder="1"/>
    <xf numFmtId="0" fontId="3" fillId="0" borderId="2" xfId="0" applyFont="1" applyBorder="1" applyAlignment="1" applyProtection="1">
      <alignment horizontal="right"/>
      <protection hidden="1"/>
    </xf>
    <xf numFmtId="0" fontId="76" fillId="0" borderId="0" xfId="0" applyFont="1" applyAlignment="1" applyProtection="1">
      <alignment vertical="center"/>
      <protection hidden="1"/>
    </xf>
    <xf numFmtId="0" fontId="91" fillId="0" borderId="0" xfId="0" applyFont="1" applyAlignment="1">
      <alignment vertical="top"/>
    </xf>
    <xf numFmtId="0" fontId="92" fillId="0" borderId="0" xfId="0" applyFont="1" applyAlignment="1" applyProtection="1">
      <alignment vertical="top"/>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hidden="1"/>
    </xf>
    <xf numFmtId="0" fontId="0" fillId="0" borderId="0" xfId="0" applyAlignment="1">
      <alignment horizontal="left" vertical="center"/>
    </xf>
    <xf numFmtId="0" fontId="23" fillId="0" borderId="0" xfId="0" applyFont="1" applyAlignment="1" applyProtection="1">
      <alignment vertical="center" wrapText="1"/>
      <protection hidden="1"/>
    </xf>
    <xf numFmtId="0" fontId="45" fillId="0" borderId="0" xfId="0" applyFont="1" applyAlignment="1">
      <alignment vertical="center" wrapText="1"/>
    </xf>
    <xf numFmtId="0" fontId="46" fillId="0" borderId="0" xfId="0" applyFont="1" applyAlignment="1" applyProtection="1">
      <alignment horizontal="left" vertical="center" wrapText="1"/>
      <protection hidden="1"/>
    </xf>
    <xf numFmtId="0" fontId="62" fillId="0" borderId="0" xfId="0" applyFont="1" applyAlignment="1" applyProtection="1">
      <alignment horizontal="center" vertical="center" wrapText="1"/>
      <protection hidden="1"/>
    </xf>
    <xf numFmtId="0" fontId="69" fillId="0" borderId="0" xfId="0" applyFont="1"/>
    <xf numFmtId="0" fontId="69" fillId="0" borderId="1" xfId="0" applyFont="1" applyBorder="1"/>
    <xf numFmtId="9" fontId="69" fillId="0" borderId="1" xfId="114" applyFont="1" applyBorder="1"/>
    <xf numFmtId="9" fontId="69" fillId="0" borderId="0" xfId="114" applyFont="1"/>
    <xf numFmtId="0" fontId="69" fillId="0" borderId="1" xfId="0" applyFont="1" applyBorder="1" applyAlignment="1">
      <alignment wrapText="1"/>
    </xf>
    <xf numFmtId="0" fontId="69" fillId="0" borderId="0" xfId="0" applyFont="1" applyAlignment="1">
      <alignment vertical="center" wrapText="1"/>
    </xf>
    <xf numFmtId="0" fontId="69" fillId="13" borderId="0" xfId="0" applyFont="1" applyFill="1"/>
    <xf numFmtId="0" fontId="69" fillId="14" borderId="0" xfId="0" applyFont="1" applyFill="1"/>
    <xf numFmtId="0" fontId="69" fillId="11" borderId="0" xfId="0" applyFont="1" applyFill="1"/>
    <xf numFmtId="0" fontId="69" fillId="15" borderId="0" xfId="0" applyFont="1" applyFill="1"/>
    <xf numFmtId="0" fontId="69" fillId="16" borderId="0" xfId="0" applyFont="1" applyFill="1"/>
    <xf numFmtId="0" fontId="69" fillId="17" borderId="0" xfId="0" applyFont="1" applyFill="1"/>
    <xf numFmtId="0" fontId="69" fillId="9" borderId="0" xfId="0" applyFont="1" applyFill="1"/>
    <xf numFmtId="0" fontId="69" fillId="10" borderId="0" xfId="0" applyFont="1" applyFill="1"/>
    <xf numFmtId="0" fontId="69" fillId="18" borderId="0" xfId="0" applyFont="1" applyFill="1"/>
    <xf numFmtId="0" fontId="32" fillId="8" borderId="42" xfId="0" applyFont="1" applyFill="1" applyBorder="1"/>
    <xf numFmtId="0" fontId="0" fillId="0" borderId="40" xfId="0" applyBorder="1"/>
    <xf numFmtId="0" fontId="0" fillId="0" borderId="43" xfId="0" applyBorder="1"/>
    <xf numFmtId="0" fontId="32" fillId="8" borderId="45" xfId="0" applyFont="1" applyFill="1" applyBorder="1"/>
    <xf numFmtId="0" fontId="0" fillId="0" borderId="12" xfId="0" applyBorder="1"/>
    <xf numFmtId="6" fontId="0" fillId="0" borderId="7" xfId="0" applyNumberFormat="1" applyBorder="1" applyAlignment="1">
      <alignment horizontal="center"/>
    </xf>
    <xf numFmtId="0" fontId="0" fillId="0" borderId="10" xfId="0" applyBorder="1"/>
    <xf numFmtId="0" fontId="0" fillId="0" borderId="8" xfId="0" applyBorder="1"/>
    <xf numFmtId="6" fontId="0" fillId="0" borderId="9" xfId="0" applyNumberFormat="1" applyBorder="1" applyAlignment="1">
      <alignment horizontal="center"/>
    </xf>
    <xf numFmtId="0" fontId="0" fillId="0" borderId="16" xfId="0" applyBorder="1"/>
    <xf numFmtId="6" fontId="0" fillId="0" borderId="14" xfId="0" applyNumberFormat="1" applyBorder="1" applyAlignment="1">
      <alignment horizontal="center"/>
    </xf>
    <xf numFmtId="0" fontId="32" fillId="8" borderId="27" xfId="0" applyFont="1" applyFill="1" applyBorder="1"/>
    <xf numFmtId="0" fontId="32" fillId="8" borderId="29" xfId="0" applyFont="1" applyFill="1" applyBorder="1"/>
    <xf numFmtId="167" fontId="69" fillId="0" borderId="8" xfId="4" applyNumberFormat="1" applyFont="1" applyBorder="1"/>
    <xf numFmtId="44" fontId="69" fillId="0" borderId="0" xfId="0" applyNumberFormat="1" applyFont="1"/>
    <xf numFmtId="0" fontId="69" fillId="0" borderId="39" xfId="0" applyFont="1" applyBorder="1"/>
    <xf numFmtId="0" fontId="0" fillId="0" borderId="0" xfId="0" applyAlignment="1">
      <alignment vertical="center"/>
    </xf>
    <xf numFmtId="0" fontId="0" fillId="0" borderId="5" xfId="0" applyBorder="1" applyAlignment="1">
      <alignment vertical="center"/>
    </xf>
    <xf numFmtId="0" fontId="112" fillId="0" borderId="4" xfId="0" applyFont="1" applyBorder="1" applyAlignment="1">
      <alignment horizontal="right" vertical="center"/>
    </xf>
    <xf numFmtId="44" fontId="0" fillId="0" borderId="0" xfId="58" applyFont="1" applyBorder="1" applyAlignment="1">
      <alignment vertical="center"/>
    </xf>
    <xf numFmtId="0" fontId="76" fillId="0" borderId="0" xfId="0" applyFont="1" applyAlignment="1" applyProtection="1">
      <alignment horizontal="left" vertical="center"/>
      <protection hidden="1"/>
    </xf>
    <xf numFmtId="167" fontId="69" fillId="0" borderId="0" xfId="4" applyNumberFormat="1" applyFont="1" applyBorder="1"/>
    <xf numFmtId="9" fontId="69" fillId="0" borderId="0" xfId="114" applyFont="1" applyBorder="1"/>
    <xf numFmtId="44" fontId="69" fillId="0" borderId="0" xfId="58" quotePrefix="1" applyFont="1" applyBorder="1"/>
    <xf numFmtId="10" fontId="28" fillId="2" borderId="1" xfId="3" applyNumberFormat="1" applyBorder="1" applyAlignment="1">
      <alignment horizontal="center" vertical="center"/>
    </xf>
    <xf numFmtId="0" fontId="81" fillId="19" borderId="0" xfId="0" applyFont="1" applyFill="1" applyAlignment="1" applyProtection="1">
      <alignment vertical="center"/>
      <protection hidden="1"/>
    </xf>
    <xf numFmtId="0" fontId="80" fillId="19" borderId="0" xfId="0" applyFont="1" applyFill="1" applyAlignment="1" applyProtection="1">
      <alignment vertical="center"/>
      <protection hidden="1"/>
    </xf>
    <xf numFmtId="0" fontId="79" fillId="19" borderId="0" xfId="0" applyFont="1" applyFill="1" applyAlignment="1" applyProtection="1">
      <alignment vertical="center"/>
      <protection hidden="1"/>
    </xf>
    <xf numFmtId="0" fontId="82" fillId="19" borderId="0" xfId="0" applyFont="1" applyFill="1" applyAlignment="1" applyProtection="1">
      <alignment vertical="center"/>
      <protection hidden="1"/>
    </xf>
    <xf numFmtId="0" fontId="79" fillId="0" borderId="0" xfId="0" applyFont="1" applyAlignment="1" applyProtection="1">
      <alignment vertical="center"/>
      <protection hidden="1"/>
    </xf>
    <xf numFmtId="0" fontId="35" fillId="19" borderId="22" xfId="0" applyFont="1" applyFill="1" applyBorder="1" applyAlignment="1" applyProtection="1">
      <alignment horizontal="left"/>
      <protection hidden="1"/>
    </xf>
    <xf numFmtId="0" fontId="37" fillId="19" borderId="0" xfId="0" applyFont="1" applyFill="1" applyAlignment="1" applyProtection="1">
      <alignment vertical="center"/>
      <protection hidden="1"/>
    </xf>
    <xf numFmtId="0" fontId="85" fillId="19" borderId="0" xfId="0" applyFont="1" applyFill="1" applyAlignment="1" applyProtection="1">
      <alignment vertical="center"/>
      <protection hidden="1"/>
    </xf>
    <xf numFmtId="0" fontId="82" fillId="19" borderId="38" xfId="0" applyFont="1" applyFill="1" applyBorder="1" applyAlignment="1" applyProtection="1">
      <alignment vertical="center"/>
      <protection hidden="1"/>
    </xf>
    <xf numFmtId="0" fontId="82" fillId="19" borderId="38" xfId="0" applyFont="1" applyFill="1" applyBorder="1" applyAlignment="1" applyProtection="1">
      <alignment vertical="center" wrapText="1"/>
      <protection hidden="1"/>
    </xf>
    <xf numFmtId="0" fontId="0" fillId="19" borderId="0" xfId="0" applyFill="1"/>
    <xf numFmtId="0" fontId="114" fillId="0" borderId="0" xfId="0" applyFont="1" applyAlignment="1" applyProtection="1">
      <alignment horizontal="left" vertical="top" wrapText="1"/>
      <protection hidden="1"/>
    </xf>
    <xf numFmtId="0" fontId="46" fillId="0" borderId="2" xfId="0" applyFont="1" applyBorder="1" applyAlignment="1" applyProtection="1">
      <alignment horizontal="left"/>
      <protection hidden="1"/>
    </xf>
    <xf numFmtId="0" fontId="19" fillId="0" borderId="0" xfId="0" applyFont="1" applyAlignment="1" applyProtection="1">
      <alignment horizontal="right" vertical="center"/>
      <protection hidden="1"/>
    </xf>
    <xf numFmtId="0" fontId="91" fillId="0" borderId="0" xfId="0" applyFont="1" applyAlignment="1">
      <alignment horizontal="left" vertical="top"/>
    </xf>
    <xf numFmtId="0" fontId="82" fillId="19" borderId="0" xfId="0" applyFont="1" applyFill="1" applyAlignment="1" applyProtection="1">
      <alignment vertical="center" wrapText="1"/>
      <protection hidden="1"/>
    </xf>
    <xf numFmtId="0" fontId="0" fillId="0" borderId="0" xfId="0" applyAlignment="1">
      <alignment horizontal="left"/>
    </xf>
    <xf numFmtId="0" fontId="111" fillId="0" borderId="0" xfId="0" applyFont="1" applyAlignment="1">
      <alignment horizontal="right" vertical="center"/>
    </xf>
    <xf numFmtId="0" fontId="115" fillId="0" borderId="4" xfId="0" applyFont="1" applyBorder="1" applyAlignment="1">
      <alignment horizontal="center" vertical="center"/>
    </xf>
    <xf numFmtId="0" fontId="115" fillId="0" borderId="0" xfId="0" applyFont="1" applyAlignment="1">
      <alignment horizontal="center" vertical="center"/>
    </xf>
    <xf numFmtId="0" fontId="115" fillId="0" borderId="4" xfId="0" applyFont="1" applyBorder="1" applyAlignment="1">
      <alignment horizontal="right" vertical="center"/>
    </xf>
    <xf numFmtId="0" fontId="69" fillId="0" borderId="1" xfId="0" applyFont="1" applyBorder="1" applyAlignment="1">
      <alignment horizontal="right"/>
    </xf>
    <xf numFmtId="0" fontId="32" fillId="20" borderId="1" xfId="0" applyFont="1" applyFill="1" applyBorder="1" applyAlignment="1">
      <alignment horizontal="center" vertical="center"/>
    </xf>
    <xf numFmtId="0" fontId="69" fillId="0" borderId="8" xfId="0" applyFont="1" applyBorder="1"/>
    <xf numFmtId="0" fontId="69" fillId="0" borderId="52" xfId="0" applyFont="1" applyBorder="1"/>
    <xf numFmtId="0" fontId="69" fillId="0" borderId="0" xfId="0" applyFont="1" applyAlignment="1">
      <alignment vertical="center"/>
    </xf>
    <xf numFmtId="0" fontId="34" fillId="0" borderId="0" xfId="0" applyFont="1" applyAlignment="1" applyProtection="1">
      <alignment vertical="center"/>
      <protection hidden="1"/>
    </xf>
    <xf numFmtId="0" fontId="39" fillId="0" borderId="0" xfId="0" applyFont="1" applyAlignment="1" applyProtection="1">
      <alignment vertical="center"/>
      <protection hidden="1"/>
    </xf>
    <xf numFmtId="0" fontId="117" fillId="0" borderId="0" xfId="0" applyFont="1" applyAlignment="1" applyProtection="1">
      <alignment horizontal="left" vertical="top" wrapText="1"/>
      <protection hidden="1"/>
    </xf>
    <xf numFmtId="0" fontId="117" fillId="0" borderId="0" xfId="0" applyFont="1" applyAlignment="1" applyProtection="1">
      <alignment horizontal="left" vertical="top"/>
      <protection hidden="1"/>
    </xf>
    <xf numFmtId="0" fontId="82" fillId="19" borderId="56" xfId="0" applyFont="1" applyFill="1" applyBorder="1" applyAlignment="1" applyProtection="1">
      <alignment vertical="center"/>
      <protection hidden="1"/>
    </xf>
    <xf numFmtId="0" fontId="79" fillId="19" borderId="56" xfId="0" applyFont="1" applyFill="1" applyBorder="1" applyAlignment="1" applyProtection="1">
      <alignment vertical="center"/>
      <protection hidden="1"/>
    </xf>
    <xf numFmtId="0" fontId="79" fillId="0" borderId="56" xfId="0" applyFont="1" applyBorder="1" applyAlignment="1" applyProtection="1">
      <alignment vertical="center"/>
      <protection hidden="1"/>
    </xf>
    <xf numFmtId="49" fontId="119" fillId="0" borderId="0" xfId="0" applyNumberFormat="1" applyFont="1" applyAlignment="1" applyProtection="1">
      <alignment horizontal="right" vertical="top"/>
      <protection hidden="1"/>
    </xf>
    <xf numFmtId="49" fontId="119" fillId="0" borderId="0" xfId="0" applyNumberFormat="1" applyFont="1" applyAlignment="1" applyProtection="1">
      <alignment horizontal="right" vertical="top" wrapText="1"/>
      <protection hidden="1"/>
    </xf>
    <xf numFmtId="0" fontId="50" fillId="0" borderId="0" xfId="0" applyFont="1" applyAlignment="1" applyProtection="1">
      <alignment vertical="center" wrapText="1"/>
      <protection hidden="1"/>
    </xf>
    <xf numFmtId="0" fontId="120" fillId="0" borderId="0" xfId="105" applyFont="1" applyAlignment="1" applyProtection="1">
      <alignment vertical="center"/>
      <protection hidden="1"/>
    </xf>
    <xf numFmtId="0" fontId="118" fillId="0" borderId="55" xfId="0" applyFont="1" applyBorder="1" applyAlignment="1" applyProtection="1">
      <alignment vertical="center"/>
      <protection hidden="1"/>
    </xf>
    <xf numFmtId="0" fontId="121" fillId="0" borderId="55" xfId="0" applyFont="1" applyBorder="1" applyProtection="1">
      <protection hidden="1"/>
    </xf>
    <xf numFmtId="0" fontId="84" fillId="0" borderId="0" xfId="0" applyFont="1" applyProtection="1">
      <protection hidden="1"/>
    </xf>
    <xf numFmtId="0" fontId="55" fillId="0" borderId="0" xfId="0" applyFont="1" applyAlignment="1" applyProtection="1">
      <alignment vertical="center"/>
      <protection hidden="1"/>
    </xf>
    <xf numFmtId="0" fontId="85" fillId="19" borderId="56" xfId="0" applyFont="1" applyFill="1" applyBorder="1" applyAlignment="1" applyProtection="1">
      <alignment vertical="center"/>
      <protection hidden="1"/>
    </xf>
    <xf numFmtId="0" fontId="57" fillId="0" borderId="56" xfId="0" applyFont="1" applyBorder="1" applyAlignment="1" applyProtection="1">
      <alignment vertical="center"/>
      <protection hidden="1"/>
    </xf>
    <xf numFmtId="0" fontId="34" fillId="0" borderId="56" xfId="0" applyFont="1" applyBorder="1" applyProtection="1">
      <protection hidden="1"/>
    </xf>
    <xf numFmtId="0" fontId="37" fillId="0" borderId="0" xfId="0" applyFont="1" applyAlignment="1" applyProtection="1">
      <alignment vertical="center"/>
      <protection hidden="1"/>
    </xf>
    <xf numFmtId="0" fontId="37" fillId="19" borderId="56" xfId="0" applyFont="1" applyFill="1" applyBorder="1" applyAlignment="1" applyProtection="1">
      <alignment vertical="center"/>
      <protection hidden="1"/>
    </xf>
    <xf numFmtId="0" fontId="37" fillId="0" borderId="56" xfId="0" applyFont="1" applyBorder="1" applyAlignment="1" applyProtection="1">
      <alignment vertical="center"/>
      <protection hidden="1"/>
    </xf>
    <xf numFmtId="9" fontId="69" fillId="0" borderId="1" xfId="114" applyFont="1" applyFill="1" applyBorder="1" applyAlignment="1">
      <alignment horizontal="center" vertical="center"/>
    </xf>
    <xf numFmtId="166" fontId="69" fillId="0" borderId="1" xfId="58" quotePrefix="1" applyNumberFormat="1" applyFont="1" applyBorder="1"/>
    <xf numFmtId="0" fontId="113" fillId="0" borderId="12" xfId="0" applyFont="1" applyBorder="1" applyAlignment="1">
      <alignment horizontal="right" vertical="center"/>
    </xf>
    <xf numFmtId="44" fontId="0" fillId="0" borderId="7" xfId="58" applyFont="1" applyFill="1" applyBorder="1" applyAlignment="1">
      <alignment vertical="center"/>
    </xf>
    <xf numFmtId="0" fontId="113" fillId="0" borderId="10" xfId="0" applyFont="1" applyBorder="1" applyAlignment="1">
      <alignment horizontal="right" vertical="center"/>
    </xf>
    <xf numFmtId="44" fontId="0" fillId="0" borderId="9" xfId="58" applyFont="1" applyFill="1" applyBorder="1" applyAlignment="1">
      <alignment vertical="center"/>
    </xf>
    <xf numFmtId="44" fontId="69" fillId="0" borderId="43" xfId="58" applyFont="1" applyBorder="1"/>
    <xf numFmtId="0" fontId="99" fillId="22" borderId="42" xfId="0" applyFont="1" applyFill="1" applyBorder="1" applyAlignment="1">
      <alignment horizontal="center"/>
    </xf>
    <xf numFmtId="0" fontId="99" fillId="21" borderId="1" xfId="0" applyFont="1" applyFill="1" applyBorder="1"/>
    <xf numFmtId="0" fontId="99" fillId="21" borderId="11" xfId="0" applyFont="1" applyFill="1" applyBorder="1"/>
    <xf numFmtId="0" fontId="123" fillId="0" borderId="0" xfId="0" applyFont="1"/>
    <xf numFmtId="44" fontId="100" fillId="5" borderId="41" xfId="0" applyNumberFormat="1" applyFont="1" applyFill="1" applyBorder="1" applyAlignment="1">
      <alignment horizontal="center"/>
    </xf>
    <xf numFmtId="0" fontId="2" fillId="0" borderId="2" xfId="0" applyFont="1" applyBorder="1" applyAlignment="1" applyProtection="1">
      <alignment horizontal="center"/>
      <protection hidden="1"/>
    </xf>
    <xf numFmtId="0" fontId="45" fillId="0" borderId="0" xfId="0" applyFont="1"/>
    <xf numFmtId="0" fontId="122" fillId="0" borderId="0" xfId="0" applyFont="1" applyAlignment="1" applyProtection="1">
      <alignment vertical="top" wrapText="1"/>
      <protection hidden="1"/>
    </xf>
    <xf numFmtId="0" fontId="125" fillId="0" borderId="0" xfId="0" applyFont="1" applyProtection="1">
      <protection hidden="1"/>
    </xf>
    <xf numFmtId="0" fontId="0" fillId="19" borderId="0" xfId="0" applyFill="1" applyProtection="1">
      <protection hidden="1"/>
    </xf>
    <xf numFmtId="0" fontId="32" fillId="5" borderId="1" xfId="0" applyFont="1" applyFill="1" applyBorder="1" applyAlignment="1">
      <alignment horizontal="center" vertical="center"/>
    </xf>
    <xf numFmtId="0" fontId="32" fillId="5" borderId="7" xfId="0" applyFont="1" applyFill="1" applyBorder="1" applyAlignment="1">
      <alignment horizontal="center" vertical="center"/>
    </xf>
    <xf numFmtId="0" fontId="0" fillId="5" borderId="6" xfId="0" applyFill="1" applyBorder="1" applyAlignment="1">
      <alignment horizontal="center"/>
    </xf>
    <xf numFmtId="0" fontId="32" fillId="5" borderId="11" xfId="0" applyFont="1" applyFill="1" applyBorder="1" applyAlignment="1">
      <alignment horizontal="center" vertical="center"/>
    </xf>
    <xf numFmtId="0" fontId="32" fillId="5" borderId="12" xfId="0" applyFont="1" applyFill="1" applyBorder="1" applyAlignment="1">
      <alignment horizontal="center" vertical="center"/>
    </xf>
    <xf numFmtId="167" fontId="113" fillId="0" borderId="10" xfId="0" applyNumberFormat="1" applyFont="1" applyBorder="1"/>
    <xf numFmtId="0" fontId="69" fillId="0" borderId="9" xfId="0" applyFont="1" applyBorder="1"/>
    <xf numFmtId="0" fontId="32" fillId="5" borderId="53" xfId="0" applyFont="1" applyFill="1" applyBorder="1" applyAlignment="1">
      <alignment horizontal="center" vertical="center"/>
    </xf>
    <xf numFmtId="0" fontId="69" fillId="0" borderId="32" xfId="0" applyFont="1" applyBorder="1"/>
    <xf numFmtId="0" fontId="99" fillId="21" borderId="45" xfId="0" applyFont="1" applyFill="1" applyBorder="1"/>
    <xf numFmtId="0" fontId="113" fillId="0" borderId="15" xfId="0" applyFont="1" applyBorder="1" applyAlignment="1">
      <alignment horizontal="right" vertical="center"/>
    </xf>
    <xf numFmtId="44" fontId="0" fillId="0" borderId="13" xfId="58" applyFont="1" applyFill="1" applyBorder="1" applyAlignment="1">
      <alignment vertical="center"/>
    </xf>
    <xf numFmtId="0" fontId="101" fillId="23" borderId="34" xfId="0" applyFont="1" applyFill="1" applyBorder="1" applyAlignment="1">
      <alignment horizontal="right" vertical="center"/>
    </xf>
    <xf numFmtId="44" fontId="32" fillId="23" borderId="35" xfId="58" applyFont="1" applyFill="1" applyBorder="1"/>
    <xf numFmtId="0" fontId="0" fillId="0" borderId="9" xfId="0" applyBorder="1"/>
    <xf numFmtId="164" fontId="46" fillId="5" borderId="3" xfId="0" applyNumberFormat="1" applyFont="1" applyFill="1" applyBorder="1" applyAlignment="1" applyProtection="1">
      <alignment horizontal="left"/>
      <protection locked="0" hidden="1"/>
    </xf>
    <xf numFmtId="0" fontId="42" fillId="0" borderId="3" xfId="0" applyFont="1" applyBorder="1" applyProtection="1">
      <protection locked="0" hidden="1"/>
    </xf>
    <xf numFmtId="0" fontId="0" fillId="0" borderId="56" xfId="0" applyBorder="1"/>
    <xf numFmtId="9" fontId="127" fillId="26" borderId="62" xfId="0" applyNumberFormat="1" applyFont="1" applyFill="1" applyBorder="1" applyAlignment="1">
      <alignment horizontal="center" vertical="center" wrapText="1"/>
    </xf>
    <xf numFmtId="171" fontId="127" fillId="27" borderId="63" xfId="0" applyNumberFormat="1" applyFont="1" applyFill="1" applyBorder="1" applyAlignment="1" applyProtection="1">
      <alignment horizontal="center" vertical="center" wrapText="1"/>
      <protection hidden="1"/>
    </xf>
    <xf numFmtId="9" fontId="127" fillId="26" borderId="64" xfId="0" applyNumberFormat="1" applyFont="1" applyFill="1" applyBorder="1" applyAlignment="1">
      <alignment horizontal="center" vertical="center" wrapText="1"/>
    </xf>
    <xf numFmtId="171" fontId="127" fillId="27" borderId="65" xfId="0" applyNumberFormat="1" applyFont="1" applyFill="1" applyBorder="1" applyAlignment="1" applyProtection="1">
      <alignment horizontal="center" vertical="center" wrapText="1"/>
      <protection hidden="1"/>
    </xf>
    <xf numFmtId="9" fontId="0" fillId="0" borderId="40" xfId="114" applyFont="1" applyBorder="1"/>
    <xf numFmtId="9" fontId="0" fillId="0" borderId="43" xfId="114" applyFont="1" applyBorder="1"/>
    <xf numFmtId="0" fontId="114" fillId="5" borderId="3" xfId="0" applyFont="1" applyFill="1" applyBorder="1" applyAlignment="1" applyProtection="1">
      <alignment horizontal="left" vertical="top" wrapText="1"/>
      <protection locked="0"/>
    </xf>
    <xf numFmtId="44" fontId="0" fillId="5" borderId="3" xfId="58" applyFont="1" applyFill="1" applyBorder="1" applyAlignment="1" applyProtection="1">
      <alignment vertical="center"/>
      <protection locked="0"/>
    </xf>
    <xf numFmtId="0" fontId="0" fillId="5" borderId="3" xfId="58" applyNumberFormat="1" applyFont="1" applyFill="1" applyBorder="1" applyAlignment="1" applyProtection="1">
      <alignment vertical="center"/>
      <protection locked="0"/>
    </xf>
    <xf numFmtId="44" fontId="0" fillId="20" borderId="32" xfId="58" applyFont="1" applyFill="1" applyBorder="1" applyProtection="1">
      <protection hidden="1"/>
    </xf>
    <xf numFmtId="0" fontId="49" fillId="0" borderId="0" xfId="0" applyFont="1" applyAlignment="1" applyProtection="1">
      <alignment horizontal="center" vertical="top"/>
      <protection hidden="1"/>
    </xf>
    <xf numFmtId="14" fontId="0" fillId="0" borderId="0" xfId="0" applyNumberFormat="1"/>
    <xf numFmtId="0" fontId="132" fillId="0" borderId="0" xfId="0" applyFont="1" applyAlignment="1">
      <alignment vertical="top" wrapText="1"/>
    </xf>
    <xf numFmtId="0" fontId="133" fillId="0" borderId="0" xfId="0" applyFont="1" applyProtection="1">
      <protection hidden="1"/>
    </xf>
    <xf numFmtId="0" fontId="133" fillId="0" borderId="0" xfId="0" applyFont="1" applyAlignment="1" applyProtection="1">
      <alignment horizontal="left"/>
      <protection hidden="1"/>
    </xf>
    <xf numFmtId="0" fontId="134" fillId="0" borderId="0" xfId="0" applyFont="1" applyAlignment="1" applyProtection="1">
      <alignment horizontal="left"/>
      <protection hidden="1"/>
    </xf>
    <xf numFmtId="0" fontId="135" fillId="0" borderId="22" xfId="0" applyFont="1" applyBorder="1" applyProtection="1">
      <protection hidden="1"/>
    </xf>
    <xf numFmtId="0" fontId="0" fillId="5" borderId="1" xfId="0" applyFill="1" applyBorder="1" applyAlignment="1">
      <alignment horizontal="center"/>
    </xf>
    <xf numFmtId="0" fontId="51" fillId="5" borderId="1" xfId="0" applyFont="1" applyFill="1" applyBorder="1" applyAlignment="1">
      <alignment horizontal="center" vertical="center"/>
    </xf>
    <xf numFmtId="0" fontId="45" fillId="0" borderId="0" xfId="0" applyFont="1" applyAlignment="1">
      <alignment horizontal="center"/>
    </xf>
    <xf numFmtId="0" fontId="45" fillId="7" borderId="0" xfId="0" applyFont="1" applyFill="1" applyProtection="1">
      <protection hidden="1"/>
    </xf>
    <xf numFmtId="0" fontId="136" fillId="0" borderId="1" xfId="0" applyFont="1" applyBorder="1" applyAlignment="1">
      <alignment horizontal="center" vertical="center"/>
    </xf>
    <xf numFmtId="0" fontId="45" fillId="5" borderId="1" xfId="0" applyFont="1" applyFill="1" applyBorder="1" applyAlignment="1" applyProtection="1">
      <alignment horizontal="center" vertical="center"/>
      <protection locked="0" hidden="1"/>
    </xf>
    <xf numFmtId="0" fontId="136" fillId="0" borderId="1" xfId="0" applyFont="1" applyBorder="1" applyAlignment="1" applyProtection="1">
      <alignment horizontal="center" vertical="center"/>
      <protection hidden="1"/>
    </xf>
    <xf numFmtId="0" fontId="137" fillId="0" borderId="19" xfId="0" applyFont="1" applyBorder="1" applyAlignment="1">
      <alignment vertical="top"/>
    </xf>
    <xf numFmtId="0" fontId="0" fillId="0" borderId="66" xfId="0" applyBorder="1"/>
    <xf numFmtId="0" fontId="139" fillId="0" borderId="67" xfId="0" applyFont="1" applyBorder="1" applyAlignment="1" applyProtection="1">
      <alignment vertical="top" wrapText="1"/>
      <protection hidden="1"/>
    </xf>
    <xf numFmtId="0" fontId="0" fillId="0" borderId="2" xfId="0" applyBorder="1"/>
    <xf numFmtId="0" fontId="0" fillId="0" borderId="68" xfId="0" applyBorder="1"/>
    <xf numFmtId="49" fontId="140" fillId="0" borderId="69" xfId="0" applyNumberFormat="1" applyFont="1" applyBorder="1" applyAlignment="1" applyProtection="1">
      <alignment horizontal="right" vertical="top" wrapText="1"/>
      <protection hidden="1"/>
    </xf>
    <xf numFmtId="0" fontId="140" fillId="0" borderId="0" xfId="0" applyFont="1" applyAlignment="1" applyProtection="1">
      <alignment vertical="top"/>
      <protection hidden="1"/>
    </xf>
    <xf numFmtId="0" fontId="0" fillId="0" borderId="70" xfId="0" applyBorder="1" applyProtection="1">
      <protection hidden="1"/>
    </xf>
    <xf numFmtId="49" fontId="140" fillId="0" borderId="71" xfId="0" applyNumberFormat="1" applyFont="1" applyBorder="1" applyAlignment="1" applyProtection="1">
      <alignment horizontal="right" vertical="top" wrapText="1"/>
      <protection hidden="1"/>
    </xf>
    <xf numFmtId="0" fontId="140" fillId="0" borderId="3" xfId="0" applyFont="1" applyBorder="1" applyAlignment="1" applyProtection="1">
      <alignment vertical="top"/>
      <protection hidden="1"/>
    </xf>
    <xf numFmtId="0" fontId="122" fillId="0" borderId="3" xfId="0" applyFont="1" applyBorder="1" applyAlignment="1" applyProtection="1">
      <alignment vertical="top" wrapText="1"/>
      <protection hidden="1"/>
    </xf>
    <xf numFmtId="0" fontId="0" fillId="0" borderId="72" xfId="0" applyBorder="1"/>
    <xf numFmtId="0" fontId="6" fillId="0" borderId="2" xfId="0" applyFont="1" applyBorder="1" applyAlignment="1" applyProtection="1">
      <alignment horizontal="right" vertical="center"/>
      <protection hidden="1"/>
    </xf>
    <xf numFmtId="0" fontId="12" fillId="0" borderId="0" xfId="0" applyFont="1" applyAlignment="1" applyProtection="1">
      <alignment horizontal="left" vertical="top"/>
      <protection hidden="1"/>
    </xf>
    <xf numFmtId="0" fontId="34" fillId="0" borderId="0" xfId="0" applyFont="1" applyAlignment="1" applyProtection="1">
      <alignment horizontal="center" vertical="top"/>
      <protection hidden="1"/>
    </xf>
    <xf numFmtId="0" fontId="2" fillId="0" borderId="0" xfId="0" applyFont="1" applyAlignment="1" applyProtection="1">
      <alignment horizontal="center" vertical="top"/>
      <protection hidden="1"/>
    </xf>
    <xf numFmtId="0" fontId="38" fillId="28" borderId="0" xfId="0" applyFont="1" applyFill="1" applyProtection="1">
      <protection hidden="1"/>
    </xf>
    <xf numFmtId="0" fontId="142" fillId="0" borderId="0" xfId="0" applyFont="1" applyProtection="1">
      <protection hidden="1"/>
    </xf>
    <xf numFmtId="0" fontId="34" fillId="0" borderId="0" xfId="0" applyFont="1" applyAlignment="1" applyProtection="1">
      <alignment horizontal="right" vertical="top"/>
      <protection hidden="1"/>
    </xf>
    <xf numFmtId="0" fontId="70" fillId="0" borderId="0" xfId="106" applyFont="1" applyFill="1" applyAlignment="1" applyProtection="1">
      <alignment vertical="top"/>
      <protection hidden="1"/>
    </xf>
    <xf numFmtId="0" fontId="61" fillId="0" borderId="0" xfId="0" applyFont="1" applyAlignment="1" applyProtection="1">
      <alignment vertical="top"/>
      <protection hidden="1"/>
    </xf>
    <xf numFmtId="0" fontId="61" fillId="0" borderId="0" xfId="0" applyFont="1" applyAlignment="1" applyProtection="1">
      <alignment horizontal="right" vertical="top"/>
      <protection hidden="1"/>
    </xf>
    <xf numFmtId="0" fontId="4" fillId="0" borderId="0" xfId="0" applyFont="1" applyAlignment="1" applyProtection="1">
      <alignment vertical="top"/>
      <protection hidden="1"/>
    </xf>
    <xf numFmtId="0" fontId="74" fillId="0" borderId="0" xfId="0" applyFont="1" applyAlignment="1" applyProtection="1">
      <alignment vertical="top"/>
      <protection hidden="1"/>
    </xf>
    <xf numFmtId="0" fontId="50" fillId="0" borderId="0" xfId="0" applyFont="1" applyAlignment="1" applyProtection="1">
      <alignment vertical="top"/>
      <protection hidden="1"/>
    </xf>
    <xf numFmtId="0" fontId="30" fillId="0" borderId="0" xfId="105" applyAlignment="1">
      <alignment vertical="center"/>
    </xf>
    <xf numFmtId="0" fontId="143" fillId="0" borderId="0" xfId="0" applyFont="1" applyAlignment="1" applyProtection="1">
      <alignment vertical="top"/>
      <protection hidden="1"/>
    </xf>
    <xf numFmtId="0" fontId="1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30" fillId="0" borderId="0" xfId="105" applyFill="1" applyAlignment="1" applyProtection="1">
      <alignment horizontal="left" vertical="center"/>
      <protection hidden="1"/>
    </xf>
    <xf numFmtId="0" fontId="38" fillId="29" borderId="0" xfId="0" applyFont="1" applyFill="1" applyProtection="1">
      <protection hidden="1"/>
    </xf>
    <xf numFmtId="0" fontId="2" fillId="29" borderId="0" xfId="0" applyFont="1" applyFill="1" applyAlignment="1" applyProtection="1">
      <alignment vertical="top"/>
      <protection hidden="1"/>
    </xf>
    <xf numFmtId="0" fontId="46" fillId="5" borderId="3" xfId="0" applyFont="1" applyFill="1" applyBorder="1" applyAlignment="1" applyProtection="1">
      <alignment horizontal="center"/>
      <protection locked="0" hidden="1"/>
    </xf>
    <xf numFmtId="0" fontId="89" fillId="0" borderId="0" xfId="0" applyFont="1" applyAlignment="1" applyProtection="1">
      <alignment wrapText="1"/>
      <protection hidden="1"/>
    </xf>
    <xf numFmtId="0" fontId="69" fillId="29" borderId="1" xfId="0" applyFont="1" applyFill="1" applyBorder="1"/>
    <xf numFmtId="0" fontId="25" fillId="0" borderId="56" xfId="0" applyFont="1" applyBorder="1" applyAlignment="1" applyProtection="1">
      <alignment wrapText="1"/>
      <protection hidden="1"/>
    </xf>
    <xf numFmtId="0" fontId="145" fillId="0" borderId="0" xfId="0" applyFont="1" applyAlignment="1" applyProtection="1">
      <alignment vertical="center"/>
      <protection hidden="1"/>
    </xf>
    <xf numFmtId="0" fontId="146" fillId="0" borderId="56" xfId="0" applyFont="1" applyBorder="1" applyAlignment="1" applyProtection="1">
      <alignment vertical="center"/>
      <protection hidden="1"/>
    </xf>
    <xf numFmtId="0" fontId="146" fillId="0" borderId="0" xfId="0" applyFont="1" applyAlignment="1" applyProtection="1">
      <alignment vertical="center"/>
      <protection hidden="1"/>
    </xf>
    <xf numFmtId="0" fontId="82" fillId="19" borderId="22" xfId="0" applyFont="1" applyFill="1" applyBorder="1" applyAlignment="1" applyProtection="1">
      <alignment horizontal="left" vertical="center"/>
      <protection hidden="1"/>
    </xf>
    <xf numFmtId="164" fontId="46" fillId="5" borderId="3" xfId="0" applyNumberFormat="1" applyFont="1" applyFill="1" applyBorder="1" applyAlignment="1" applyProtection="1">
      <alignment horizontal="left"/>
      <protection locked="0"/>
    </xf>
    <xf numFmtId="0" fontId="147" fillId="0" borderId="0" xfId="0" applyFont="1" applyAlignment="1" applyProtection="1">
      <alignment horizontal="right"/>
      <protection hidden="1"/>
    </xf>
    <xf numFmtId="0" fontId="148" fillId="0" borderId="0" xfId="0" applyFont="1" applyProtection="1">
      <protection hidden="1"/>
    </xf>
    <xf numFmtId="0" fontId="53" fillId="0" borderId="0" xfId="0" applyFont="1" applyAlignment="1">
      <alignment horizontal="left" vertical="top" wrapText="1"/>
    </xf>
    <xf numFmtId="0" fontId="0" fillId="0" borderId="12" xfId="0" applyBorder="1" applyAlignment="1">
      <alignment horizontal="center"/>
    </xf>
    <xf numFmtId="166" fontId="0" fillId="0" borderId="7" xfId="58" applyNumberFormat="1" applyFont="1" applyBorder="1"/>
    <xf numFmtId="0" fontId="0" fillId="0" borderId="10" xfId="0" applyBorder="1" applyAlignment="1">
      <alignment horizontal="center"/>
    </xf>
    <xf numFmtId="166" fontId="0" fillId="0" borderId="9" xfId="58" applyNumberFormat="1" applyFont="1" applyBorder="1"/>
    <xf numFmtId="0" fontId="0" fillId="0" borderId="9" xfId="0" applyBorder="1" applyAlignment="1">
      <alignment horizontal="center"/>
    </xf>
    <xf numFmtId="0" fontId="0" fillId="0" borderId="0" xfId="0" quotePrefix="1"/>
    <xf numFmtId="44" fontId="0" fillId="0" borderId="0" xfId="0" applyNumberFormat="1"/>
    <xf numFmtId="166" fontId="69" fillId="0" borderId="1" xfId="58" applyNumberFormat="1" applyFont="1" applyFill="1" applyBorder="1" applyAlignment="1">
      <alignment horizontal="center" vertical="center"/>
    </xf>
    <xf numFmtId="0" fontId="30" fillId="0" borderId="0" xfId="105" applyFill="1" applyBorder="1" applyAlignment="1" applyProtection="1">
      <alignment horizontal="left" vertical="top" wrapText="1"/>
      <protection hidden="1"/>
    </xf>
    <xf numFmtId="0" fontId="33" fillId="0" borderId="0" xfId="0" applyFont="1" applyAlignment="1">
      <alignment vertical="top" wrapText="1"/>
    </xf>
    <xf numFmtId="0" fontId="12" fillId="0" borderId="2" xfId="0" applyFont="1" applyBorder="1" applyProtection="1">
      <protection hidden="1"/>
    </xf>
    <xf numFmtId="0" fontId="2" fillId="0" borderId="2" xfId="0" applyFont="1" applyBorder="1" applyProtection="1">
      <protection hidden="1"/>
    </xf>
    <xf numFmtId="49" fontId="30" fillId="0" borderId="0" xfId="105" quotePrefix="1" applyNumberFormat="1" applyAlignment="1" applyProtection="1">
      <alignment horizontal="left" vertical="top" wrapText="1"/>
      <protection hidden="1"/>
    </xf>
    <xf numFmtId="49" fontId="19" fillId="0" borderId="0" xfId="0" quotePrefix="1" applyNumberFormat="1" applyFont="1" applyAlignment="1" applyProtection="1">
      <alignment horizontal="left" vertical="top" wrapText="1"/>
      <protection hidden="1"/>
    </xf>
    <xf numFmtId="49" fontId="74" fillId="0" borderId="0" xfId="0" quotePrefix="1" applyNumberFormat="1" applyFont="1" applyAlignment="1" applyProtection="1">
      <alignment horizontal="left" vertical="top" wrapText="1"/>
      <protection hidden="1"/>
    </xf>
    <xf numFmtId="49" fontId="17" fillId="0" borderId="0" xfId="0" quotePrefix="1" applyNumberFormat="1" applyFont="1" applyAlignment="1" applyProtection="1">
      <alignment horizontal="left" wrapText="1"/>
      <protection hidden="1"/>
    </xf>
    <xf numFmtId="49" fontId="74" fillId="0" borderId="0" xfId="0" applyNumberFormat="1" applyFont="1" applyAlignment="1" applyProtection="1">
      <alignment horizontal="left" vertical="top" wrapText="1"/>
      <protection hidden="1"/>
    </xf>
    <xf numFmtId="49" fontId="74" fillId="0" borderId="0" xfId="0" applyNumberFormat="1" applyFont="1" applyAlignment="1" applyProtection="1">
      <alignment horizontal="left" vertical="center" wrapText="1"/>
      <protection hidden="1"/>
    </xf>
    <xf numFmtId="49" fontId="17" fillId="0" borderId="0" xfId="0" applyNumberFormat="1" applyFont="1" applyAlignment="1" applyProtection="1">
      <alignment horizontal="left" vertical="center" wrapText="1"/>
      <protection hidden="1"/>
    </xf>
    <xf numFmtId="49" fontId="17" fillId="0" borderId="0" xfId="0" quotePrefix="1" applyNumberFormat="1" applyFont="1" applyAlignment="1" applyProtection="1">
      <alignment horizontal="left" vertical="center"/>
      <protection hidden="1"/>
    </xf>
    <xf numFmtId="49" fontId="17" fillId="0" borderId="0" xfId="0" applyNumberFormat="1" applyFont="1" applyAlignment="1" applyProtection="1">
      <alignment horizontal="left" vertical="center"/>
      <protection hidden="1"/>
    </xf>
    <xf numFmtId="49" fontId="17" fillId="0" borderId="0" xfId="0" applyNumberFormat="1" applyFont="1" applyAlignment="1" applyProtection="1">
      <alignment horizontal="left" vertical="top" wrapText="1"/>
      <protection hidden="1"/>
    </xf>
    <xf numFmtId="0" fontId="74" fillId="0" borderId="0" xfId="0" applyFont="1" applyAlignment="1" applyProtection="1">
      <alignment horizontal="left" wrapText="1"/>
      <protection hidden="1"/>
    </xf>
    <xf numFmtId="0" fontId="30" fillId="0" borderId="0" xfId="105" applyAlignment="1" applyProtection="1">
      <alignment horizontal="left" vertical="top" wrapText="1"/>
      <protection hidden="1"/>
    </xf>
    <xf numFmtId="0" fontId="2" fillId="0" borderId="0" xfId="0" applyFont="1" applyAlignment="1" applyProtection="1">
      <alignment horizontal="left" vertical="top" wrapText="1"/>
      <protection hidden="1"/>
    </xf>
    <xf numFmtId="49" fontId="17" fillId="0" borderId="0" xfId="0" applyNumberFormat="1" applyFont="1" applyAlignment="1" applyProtection="1">
      <alignment horizontal="left"/>
      <protection hidden="1"/>
    </xf>
    <xf numFmtId="49" fontId="83" fillId="0" borderId="0" xfId="0" applyNumberFormat="1" applyFont="1" applyAlignment="1" applyProtection="1">
      <alignment horizontal="center"/>
      <protection hidden="1"/>
    </xf>
    <xf numFmtId="0" fontId="2" fillId="0" borderId="2" xfId="0" applyFont="1" applyBorder="1" applyAlignment="1" applyProtection="1">
      <alignment horizontal="center"/>
      <protection hidden="1"/>
    </xf>
    <xf numFmtId="0" fontId="3" fillId="0" borderId="2" xfId="0" applyFont="1" applyBorder="1" applyAlignment="1" applyProtection="1">
      <alignment horizontal="right"/>
      <protection hidden="1"/>
    </xf>
    <xf numFmtId="0" fontId="41" fillId="0" borderId="0" xfId="0" applyFont="1" applyAlignment="1" applyProtection="1">
      <alignment horizontal="center" vertical="center" wrapText="1"/>
      <protection hidden="1"/>
    </xf>
    <xf numFmtId="0" fontId="39" fillId="0" borderId="0" xfId="0" applyFont="1" applyAlignment="1" applyProtection="1">
      <alignment horizontal="center" wrapText="1"/>
      <protection hidden="1"/>
    </xf>
    <xf numFmtId="0" fontId="39" fillId="0" borderId="0" xfId="0" applyFont="1" applyAlignment="1" applyProtection="1">
      <alignment horizontal="center"/>
      <protection hidden="1"/>
    </xf>
    <xf numFmtId="0" fontId="46" fillId="5" borderId="3" xfId="0" applyFont="1" applyFill="1" applyBorder="1" applyAlignment="1" applyProtection="1">
      <alignment horizontal="left"/>
      <protection locked="0" hidden="1"/>
    </xf>
    <xf numFmtId="44" fontId="46" fillId="5" borderId="3" xfId="0" applyNumberFormat="1" applyFont="1" applyFill="1" applyBorder="1" applyProtection="1">
      <protection locked="0" hidden="1"/>
    </xf>
    <xf numFmtId="14" fontId="46" fillId="5" borderId="3" xfId="0" applyNumberFormat="1" applyFont="1" applyFill="1" applyBorder="1" applyProtection="1">
      <protection locked="0" hidden="1"/>
    </xf>
    <xf numFmtId="0" fontId="46" fillId="5" borderId="3" xfId="0" applyFont="1" applyFill="1" applyBorder="1" applyProtection="1">
      <protection locked="0" hidden="1"/>
    </xf>
    <xf numFmtId="0" fontId="53" fillId="7" borderId="0" xfId="0" applyFont="1" applyFill="1" applyAlignment="1" applyProtection="1">
      <alignment horizontal="center" vertical="center" wrapText="1"/>
      <protection hidden="1"/>
    </xf>
    <xf numFmtId="166" fontId="97" fillId="0" borderId="3" xfId="58" applyNumberFormat="1" applyFont="1" applyBorder="1" applyProtection="1">
      <protection hidden="1"/>
    </xf>
    <xf numFmtId="0" fontId="118" fillId="0" borderId="55" xfId="0" applyFont="1" applyBorder="1" applyAlignment="1" applyProtection="1">
      <alignment horizontal="left"/>
      <protection hidden="1"/>
    </xf>
    <xf numFmtId="0" fontId="46" fillId="5" borderId="3" xfId="0" applyFont="1" applyFill="1" applyBorder="1" applyAlignment="1" applyProtection="1">
      <alignment horizontal="left"/>
      <protection locked="0"/>
    </xf>
    <xf numFmtId="0" fontId="46" fillId="5" borderId="17" xfId="0" applyFont="1" applyFill="1" applyBorder="1" applyAlignment="1" applyProtection="1">
      <alignment horizontal="left"/>
      <protection locked="0"/>
    </xf>
    <xf numFmtId="0" fontId="118" fillId="0" borderId="54" xfId="0" applyFont="1" applyBorder="1" applyAlignment="1" applyProtection="1">
      <alignment horizontal="left"/>
      <protection hidden="1"/>
    </xf>
    <xf numFmtId="0" fontId="39" fillId="0" borderId="0" xfId="0" applyFont="1" applyAlignment="1" applyProtection="1">
      <alignment horizontal="left"/>
      <protection hidden="1"/>
    </xf>
    <xf numFmtId="14" fontId="46" fillId="5" borderId="3" xfId="0" applyNumberFormat="1" applyFont="1" applyFill="1" applyBorder="1" applyAlignment="1" applyProtection="1">
      <alignment horizontal="left"/>
      <protection locked="0"/>
    </xf>
    <xf numFmtId="0" fontId="46" fillId="5" borderId="3" xfId="0" applyFont="1" applyFill="1" applyBorder="1" applyAlignment="1" applyProtection="1">
      <alignment horizontal="center"/>
      <protection locked="0" hidden="1"/>
    </xf>
    <xf numFmtId="165" fontId="46" fillId="5" borderId="3" xfId="0" applyNumberFormat="1" applyFont="1" applyFill="1" applyBorder="1" applyAlignment="1" applyProtection="1">
      <alignment horizontal="left"/>
      <protection locked="0"/>
    </xf>
    <xf numFmtId="165" fontId="46" fillId="5" borderId="44" xfId="0" applyNumberFormat="1" applyFont="1" applyFill="1" applyBorder="1" applyAlignment="1" applyProtection="1">
      <alignment horizontal="left"/>
      <protection locked="0"/>
    </xf>
    <xf numFmtId="0" fontId="30" fillId="5" borderId="44" xfId="105" applyFill="1" applyBorder="1" applyAlignment="1" applyProtection="1">
      <alignment horizontal="left"/>
      <protection locked="0"/>
    </xf>
    <xf numFmtId="0" fontId="39" fillId="0" borderId="2" xfId="0" applyFont="1" applyBorder="1" applyAlignment="1" applyProtection="1">
      <alignment horizontal="right"/>
      <protection hidden="1"/>
    </xf>
    <xf numFmtId="0" fontId="39" fillId="0" borderId="0" xfId="0" applyFont="1" applyAlignment="1" applyProtection="1">
      <alignment horizontal="right"/>
      <protection hidden="1"/>
    </xf>
    <xf numFmtId="165" fontId="46" fillId="5" borderId="44" xfId="0" applyNumberFormat="1" applyFont="1" applyFill="1" applyBorder="1" applyAlignment="1" applyProtection="1">
      <alignment horizontal="left"/>
      <protection locked="0" hidden="1"/>
    </xf>
    <xf numFmtId="165" fontId="46" fillId="5" borderId="3" xfId="0" applyNumberFormat="1" applyFont="1" applyFill="1" applyBorder="1" applyAlignment="1" applyProtection="1">
      <alignment horizontal="left"/>
      <protection locked="0" hidden="1"/>
    </xf>
    <xf numFmtId="165" fontId="46" fillId="5" borderId="3" xfId="0" applyNumberFormat="1" applyFont="1" applyFill="1" applyBorder="1" applyAlignment="1" applyProtection="1">
      <alignment horizontal="center"/>
      <protection locked="0" hidden="1"/>
    </xf>
    <xf numFmtId="0" fontId="30" fillId="5" borderId="17" xfId="105" applyFill="1" applyBorder="1" applyAlignment="1" applyProtection="1">
      <alignment horizontal="left"/>
      <protection locked="0" hidden="1"/>
    </xf>
    <xf numFmtId="0" fontId="46" fillId="5" borderId="17" xfId="0" applyFont="1" applyFill="1" applyBorder="1" applyAlignment="1" applyProtection="1">
      <alignment horizontal="left"/>
      <protection locked="0" hidden="1"/>
    </xf>
    <xf numFmtId="0" fontId="148" fillId="0" borderId="0" xfId="0" applyFont="1" applyAlignment="1" applyProtection="1">
      <alignment horizontal="right"/>
      <protection hidden="1"/>
    </xf>
    <xf numFmtId="166" fontId="97" fillId="0" borderId="3" xfId="58" applyNumberFormat="1" applyFont="1" applyFill="1" applyBorder="1" applyProtection="1">
      <protection hidden="1"/>
    </xf>
    <xf numFmtId="9" fontId="97" fillId="0" borderId="73" xfId="114" applyFont="1" applyBorder="1" applyAlignment="1" applyProtection="1">
      <alignment horizontal="right" vertical="top"/>
      <protection hidden="1"/>
    </xf>
    <xf numFmtId="0" fontId="77" fillId="5" borderId="3" xfId="4" applyNumberFormat="1" applyFont="1" applyFill="1" applyBorder="1" applyAlignment="1" applyProtection="1">
      <alignment horizontal="left"/>
      <protection locked="0" hidden="1"/>
    </xf>
    <xf numFmtId="0" fontId="0" fillId="0" borderId="0" xfId="0" applyAlignment="1" applyProtection="1">
      <alignment horizontal="center"/>
      <protection hidden="1"/>
    </xf>
    <xf numFmtId="0" fontId="76" fillId="0" borderId="0" xfId="0" applyFont="1" applyAlignment="1" applyProtection="1">
      <alignment horizontal="left" vertical="center"/>
      <protection hidden="1"/>
    </xf>
    <xf numFmtId="0" fontId="76" fillId="0" borderId="0" xfId="0" applyFont="1" applyAlignment="1" applyProtection="1">
      <alignment horizontal="left" vertical="center" wrapText="1"/>
      <protection hidden="1"/>
    </xf>
    <xf numFmtId="0" fontId="52" fillId="0" borderId="22" xfId="0" applyFont="1" applyBorder="1" applyAlignment="1" applyProtection="1">
      <alignment horizontal="left"/>
      <protection hidden="1"/>
    </xf>
    <xf numFmtId="0" fontId="30" fillId="0" borderId="0" xfId="105" applyAlignment="1">
      <alignment horizontal="center" vertical="top"/>
    </xf>
    <xf numFmtId="0" fontId="149" fillId="0" borderId="0" xfId="0" applyFont="1" applyAlignment="1">
      <alignment horizontal="left" vertical="top" wrapText="1"/>
    </xf>
    <xf numFmtId="0" fontId="6" fillId="0" borderId="2" xfId="0" applyFont="1" applyBorder="1" applyAlignment="1" applyProtection="1">
      <alignment horizontal="right" vertical="center"/>
      <protection hidden="1"/>
    </xf>
    <xf numFmtId="0" fontId="14" fillId="0" borderId="0" xfId="0" applyFont="1" applyAlignment="1" applyProtection="1">
      <alignment horizontal="left" vertical="top" wrapText="1"/>
      <protection hidden="1"/>
    </xf>
    <xf numFmtId="0" fontId="14" fillId="0" borderId="0" xfId="0" applyFont="1" applyAlignment="1" applyProtection="1">
      <alignment horizontal="left" vertical="top"/>
      <protection hidden="1"/>
    </xf>
    <xf numFmtId="0" fontId="2" fillId="0" borderId="0" xfId="0" applyFont="1" applyAlignment="1" applyProtection="1">
      <alignment vertical="top" wrapText="1"/>
      <protection hidden="1"/>
    </xf>
    <xf numFmtId="0" fontId="12" fillId="0" borderId="0" xfId="0" applyFont="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2" fillId="0" borderId="0" xfId="0" applyFont="1" applyAlignment="1" applyProtection="1">
      <alignment horizontal="left" vertical="top"/>
      <protection hidden="1"/>
    </xf>
    <xf numFmtId="0" fontId="2" fillId="0" borderId="0" xfId="0" applyFont="1" applyAlignment="1" applyProtection="1">
      <alignment vertical="top"/>
      <protection hidden="1"/>
    </xf>
    <xf numFmtId="0" fontId="34" fillId="0" borderId="0" xfId="0" applyFont="1" applyAlignment="1">
      <alignment horizontal="left" vertical="top" wrapText="1"/>
    </xf>
    <xf numFmtId="0" fontId="0" fillId="0" borderId="0" xfId="0" applyAlignment="1">
      <alignment horizontal="left" vertical="top" wrapText="1"/>
    </xf>
    <xf numFmtId="0" fontId="0" fillId="0" borderId="0" xfId="0" applyAlignment="1" applyProtection="1">
      <alignment horizontal="left" vertical="top" wrapText="1"/>
      <protection hidden="1"/>
    </xf>
    <xf numFmtId="0" fontId="38" fillId="0" borderId="0" xfId="0" applyFont="1" applyAlignment="1" applyProtection="1">
      <alignment horizontal="left" vertical="top" wrapText="1"/>
      <protection hidden="1"/>
    </xf>
    <xf numFmtId="0" fontId="7" fillId="0" borderId="0" xfId="0" applyFont="1" applyAlignment="1" applyProtection="1">
      <alignment horizontal="left" vertical="center"/>
      <protection hidden="1"/>
    </xf>
    <xf numFmtId="0" fontId="8" fillId="0" borderId="0" xfId="0" applyFont="1" applyAlignment="1" applyProtection="1">
      <alignment horizontal="left"/>
      <protection hidden="1"/>
    </xf>
    <xf numFmtId="0" fontId="2" fillId="0" borderId="23"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46" fillId="0" borderId="17" xfId="0" applyFont="1" applyBorder="1" applyAlignment="1" applyProtection="1">
      <alignment horizontal="left"/>
      <protection hidden="1"/>
    </xf>
    <xf numFmtId="0" fontId="46" fillId="0" borderId="0" xfId="0" applyFont="1" applyAlignment="1" applyProtection="1">
      <alignment horizontal="left"/>
      <protection hidden="1"/>
    </xf>
    <xf numFmtId="0" fontId="53" fillId="0" borderId="37" xfId="0" applyFont="1" applyBorder="1" applyAlignment="1" applyProtection="1">
      <alignment horizontal="center" wrapText="1"/>
      <protection hidden="1"/>
    </xf>
    <xf numFmtId="0" fontId="53" fillId="0" borderId="37" xfId="0" applyFont="1" applyBorder="1" applyAlignment="1" applyProtection="1">
      <alignment horizontal="center"/>
      <protection hidden="1"/>
    </xf>
    <xf numFmtId="165" fontId="46" fillId="0" borderId="3" xfId="0" applyNumberFormat="1" applyFont="1" applyBorder="1" applyAlignment="1" applyProtection="1">
      <alignment horizontal="left"/>
      <protection hidden="1"/>
    </xf>
    <xf numFmtId="0" fontId="46" fillId="0" borderId="3" xfId="0" applyFont="1" applyBorder="1" applyAlignment="1" applyProtection="1">
      <alignment horizontal="left"/>
      <protection hidden="1"/>
    </xf>
    <xf numFmtId="0" fontId="39" fillId="0" borderId="0" xfId="0" applyFont="1" applyAlignment="1" applyProtection="1">
      <alignment horizontal="left" vertical="center" wrapText="1"/>
      <protection hidden="1"/>
    </xf>
    <xf numFmtId="165" fontId="46" fillId="0" borderId="0" xfId="0" applyNumberFormat="1" applyFont="1" applyAlignment="1" applyProtection="1">
      <alignment horizontal="left"/>
      <protection hidden="1"/>
    </xf>
    <xf numFmtId="0" fontId="63" fillId="0" borderId="0" xfId="0" applyFont="1" applyAlignment="1" applyProtection="1">
      <alignment horizontal="center" vertical="center"/>
      <protection hidden="1"/>
    </xf>
    <xf numFmtId="0" fontId="52" fillId="0" borderId="25" xfId="0" applyFont="1" applyBorder="1" applyAlignment="1" applyProtection="1">
      <alignment horizontal="left"/>
      <protection hidden="1"/>
    </xf>
    <xf numFmtId="0" fontId="39" fillId="0" borderId="0" xfId="0" applyFont="1" applyAlignment="1" applyProtection="1">
      <alignment horizontal="left" vertical="top" wrapText="1"/>
      <protection hidden="1"/>
    </xf>
    <xf numFmtId="0" fontId="34" fillId="0" borderId="0" xfId="0" applyFont="1" applyAlignment="1" applyProtection="1">
      <alignment horizontal="center" vertical="top" wrapText="1"/>
      <protection hidden="1"/>
    </xf>
    <xf numFmtId="166" fontId="46" fillId="0" borderId="26" xfId="58" applyNumberFormat="1" applyFont="1" applyBorder="1" applyProtection="1">
      <protection hidden="1"/>
    </xf>
    <xf numFmtId="44" fontId="46" fillId="5" borderId="3" xfId="0" applyNumberFormat="1" applyFont="1" applyFill="1" applyBorder="1" applyProtection="1">
      <protection locked="0"/>
    </xf>
    <xf numFmtId="14" fontId="46" fillId="5" borderId="3" xfId="0" applyNumberFormat="1" applyFont="1" applyFill="1" applyBorder="1" applyProtection="1">
      <protection locked="0"/>
    </xf>
    <xf numFmtId="0" fontId="46" fillId="5" borderId="3" xfId="0" applyFont="1" applyFill="1" applyBorder="1" applyProtection="1">
      <protection locked="0"/>
    </xf>
    <xf numFmtId="0" fontId="3" fillId="0" borderId="0" xfId="0" applyFont="1" applyAlignment="1" applyProtection="1">
      <alignment horizontal="right"/>
      <protection hidden="1"/>
    </xf>
    <xf numFmtId="0" fontId="2" fillId="0" borderId="0" xfId="0" applyFont="1" applyAlignment="1" applyProtection="1">
      <alignment horizontal="center"/>
      <protection hidden="1"/>
    </xf>
    <xf numFmtId="0" fontId="46" fillId="7" borderId="3" xfId="0" applyFont="1" applyFill="1" applyBorder="1" applyAlignment="1" applyProtection="1">
      <alignment horizontal="left"/>
      <protection hidden="1"/>
    </xf>
    <xf numFmtId="14" fontId="23" fillId="5" borderId="3" xfId="0" applyNumberFormat="1" applyFont="1" applyFill="1" applyBorder="1" applyProtection="1">
      <protection locked="0"/>
    </xf>
    <xf numFmtId="0" fontId="23" fillId="5" borderId="3" xfId="0" applyFont="1" applyFill="1" applyBorder="1" applyProtection="1">
      <protection locked="0"/>
    </xf>
    <xf numFmtId="0" fontId="34" fillId="0" borderId="37" xfId="0" applyFont="1" applyBorder="1" applyAlignment="1" applyProtection="1">
      <alignment horizontal="center" wrapText="1"/>
      <protection hidden="1"/>
    </xf>
    <xf numFmtId="0" fontId="34" fillId="0" borderId="0" xfId="0" applyFont="1" applyAlignment="1" applyProtection="1">
      <alignment horizontal="left" vertical="top"/>
      <protection hidden="1"/>
    </xf>
    <xf numFmtId="0" fontId="30" fillId="0" borderId="0" xfId="105" applyBorder="1" applyAlignment="1" applyProtection="1">
      <alignment horizontal="left" vertical="top" wrapText="1"/>
      <protection hidden="1"/>
    </xf>
    <xf numFmtId="0" fontId="34" fillId="0" borderId="0" xfId="0" applyFont="1" applyAlignment="1" applyProtection="1">
      <alignment horizontal="left" vertical="top" wrapText="1"/>
      <protection hidden="1"/>
    </xf>
    <xf numFmtId="0" fontId="52" fillId="0" borderId="22" xfId="0" applyFont="1" applyBorder="1" applyAlignment="1" applyProtection="1">
      <alignment horizontal="left" vertical="center"/>
      <protection hidden="1"/>
    </xf>
    <xf numFmtId="0" fontId="5" fillId="0" borderId="0" xfId="0" applyFont="1" applyAlignment="1" applyProtection="1">
      <alignment horizontal="center" vertical="center"/>
      <protection hidden="1"/>
    </xf>
    <xf numFmtId="0" fontId="12" fillId="0" borderId="0" xfId="0" applyFont="1" applyAlignment="1" applyProtection="1">
      <alignment horizontal="center"/>
      <protection hidden="1"/>
    </xf>
    <xf numFmtId="9" fontId="126" fillId="26" borderId="62" xfId="0" applyNumberFormat="1" applyFont="1" applyFill="1" applyBorder="1" applyAlignment="1">
      <alignment horizontal="center" vertical="center" wrapText="1"/>
    </xf>
    <xf numFmtId="9" fontId="126" fillId="26" borderId="64" xfId="0" applyNumberFormat="1" applyFont="1" applyFill="1" applyBorder="1" applyAlignment="1">
      <alignment horizontal="center" vertical="center" wrapText="1"/>
    </xf>
    <xf numFmtId="0" fontId="127" fillId="27" borderId="63" xfId="0" applyFont="1" applyFill="1" applyBorder="1" applyAlignment="1" applyProtection="1">
      <alignment horizontal="left" vertical="center" wrapText="1"/>
      <protection hidden="1"/>
    </xf>
    <xf numFmtId="0" fontId="127" fillId="27" borderId="65" xfId="0" applyFont="1" applyFill="1" applyBorder="1" applyAlignment="1" applyProtection="1">
      <alignment horizontal="left" vertical="center" wrapText="1"/>
      <protection hidden="1"/>
    </xf>
    <xf numFmtId="0" fontId="53" fillId="0" borderId="0" xfId="0" applyFont="1" applyAlignment="1">
      <alignment horizontal="left" vertical="top" wrapText="1"/>
    </xf>
    <xf numFmtId="0" fontId="98" fillId="25" borderId="18" xfId="0" applyFont="1" applyFill="1" applyBorder="1" applyAlignment="1">
      <alignment horizontal="center" vertical="center" wrapText="1"/>
    </xf>
    <xf numFmtId="0" fontId="98" fillId="25" borderId="20" xfId="0" applyFont="1" applyFill="1" applyBorder="1" applyAlignment="1">
      <alignment horizontal="center" vertical="center" wrapText="1"/>
    </xf>
    <xf numFmtId="9" fontId="127" fillId="26" borderId="74" xfId="0" applyNumberFormat="1" applyFont="1" applyFill="1" applyBorder="1" applyAlignment="1">
      <alignment horizontal="center" vertical="center" wrapText="1"/>
    </xf>
    <xf numFmtId="9" fontId="127" fillId="26" borderId="75" xfId="0" applyNumberFormat="1" applyFont="1" applyFill="1" applyBorder="1" applyAlignment="1">
      <alignment horizontal="center" vertical="center" wrapText="1"/>
    </xf>
    <xf numFmtId="0" fontId="53" fillId="0" borderId="19" xfId="0" applyFont="1" applyBorder="1" applyAlignment="1">
      <alignment horizontal="left" vertical="top" wrapText="1"/>
    </xf>
    <xf numFmtId="0" fontId="138" fillId="0" borderId="36" xfId="0" applyFont="1" applyBorder="1" applyAlignment="1" applyProtection="1">
      <alignment horizontal="center" vertical="center"/>
      <protection hidden="1"/>
    </xf>
    <xf numFmtId="0" fontId="51" fillId="5" borderId="1" xfId="0" applyFont="1" applyFill="1" applyBorder="1" applyAlignment="1">
      <alignment horizontal="center" vertical="center"/>
    </xf>
    <xf numFmtId="0" fontId="124" fillId="24" borderId="0" xfId="0" applyFont="1" applyFill="1" applyAlignment="1">
      <alignment horizontal="left" vertical="center"/>
    </xf>
    <xf numFmtId="0" fontId="51" fillId="5" borderId="1" xfId="0" applyFont="1" applyFill="1" applyBorder="1" applyAlignment="1">
      <alignment horizontal="center" vertical="center" wrapText="1"/>
    </xf>
    <xf numFmtId="0" fontId="133" fillId="0" borderId="0" xfId="0" applyFont="1" applyAlignment="1" applyProtection="1">
      <alignment horizontal="left" vertical="top" wrapText="1"/>
      <protection hidden="1"/>
    </xf>
    <xf numFmtId="0" fontId="133" fillId="0" borderId="49" xfId="0" applyFont="1" applyBorder="1" applyAlignment="1" applyProtection="1">
      <alignment horizontal="left" vertical="top" wrapText="1"/>
      <protection hidden="1"/>
    </xf>
    <xf numFmtId="0" fontId="37" fillId="19" borderId="0" xfId="0" applyFont="1" applyFill="1" applyAlignment="1" applyProtection="1">
      <alignment horizontal="left" vertical="center" wrapText="1"/>
      <protection hidden="1"/>
    </xf>
    <xf numFmtId="0" fontId="66" fillId="19" borderId="18" xfId="0" applyFont="1" applyFill="1" applyBorder="1" applyAlignment="1">
      <alignment horizontal="center" vertical="center"/>
    </xf>
    <xf numFmtId="0" fontId="66" fillId="19" borderId="19" xfId="0" applyFont="1" applyFill="1" applyBorder="1" applyAlignment="1">
      <alignment horizontal="center" vertical="center"/>
    </xf>
    <xf numFmtId="0" fontId="66" fillId="19" borderId="20" xfId="0" applyFont="1" applyFill="1" applyBorder="1" applyAlignment="1">
      <alignment horizontal="center" vertical="center"/>
    </xf>
    <xf numFmtId="0" fontId="76" fillId="0" borderId="0" xfId="0" applyFont="1" applyAlignment="1" applyProtection="1">
      <alignment horizontal="left" vertical="top" wrapText="1"/>
      <protection hidden="1"/>
    </xf>
    <xf numFmtId="0" fontId="66" fillId="19" borderId="27" xfId="0" applyFont="1" applyFill="1" applyBorder="1" applyAlignment="1">
      <alignment horizontal="center" vertical="center"/>
    </xf>
    <xf numFmtId="0" fontId="66" fillId="19" borderId="28" xfId="0" applyFont="1" applyFill="1" applyBorder="1" applyAlignment="1">
      <alignment horizontal="center" vertical="center"/>
    </xf>
    <xf numFmtId="0" fontId="66" fillId="19" borderId="29" xfId="0" applyFont="1" applyFill="1" applyBorder="1" applyAlignment="1">
      <alignment horizontal="center" vertical="center"/>
    </xf>
    <xf numFmtId="0" fontId="132" fillId="0" borderId="19" xfId="0" applyFont="1" applyBorder="1" applyAlignment="1">
      <alignment horizontal="left" vertical="top" wrapText="1"/>
    </xf>
    <xf numFmtId="0" fontId="116" fillId="22" borderId="27" xfId="0" applyFont="1" applyFill="1" applyBorder="1" applyAlignment="1">
      <alignment horizontal="center" vertical="center"/>
    </xf>
    <xf numFmtId="0" fontId="116" fillId="22" borderId="28" xfId="0" applyFont="1" applyFill="1" applyBorder="1" applyAlignment="1">
      <alignment horizontal="center" vertical="center"/>
    </xf>
    <xf numFmtId="0" fontId="116" fillId="22" borderId="29" xfId="0" applyFont="1" applyFill="1" applyBorder="1" applyAlignment="1">
      <alignment horizontal="center" vertical="center"/>
    </xf>
    <xf numFmtId="0" fontId="99" fillId="30" borderId="58" xfId="0" applyFont="1" applyFill="1" applyBorder="1" applyAlignment="1">
      <alignment horizontal="center" vertical="center"/>
    </xf>
    <xf numFmtId="0" fontId="99" fillId="30" borderId="7" xfId="0" applyFont="1" applyFill="1" applyBorder="1" applyAlignment="1">
      <alignment horizontal="center" vertical="center"/>
    </xf>
    <xf numFmtId="0" fontId="99" fillId="19" borderId="1" xfId="0" applyFont="1" applyFill="1" applyBorder="1" applyAlignment="1">
      <alignment horizontal="center" vertical="center"/>
    </xf>
    <xf numFmtId="0" fontId="99" fillId="22" borderId="60" xfId="0" applyFont="1" applyFill="1" applyBorder="1" applyAlignment="1">
      <alignment horizontal="center" vertical="center"/>
    </xf>
    <xf numFmtId="0" fontId="99" fillId="22" borderId="1" xfId="0" applyFont="1" applyFill="1" applyBorder="1" applyAlignment="1">
      <alignment horizontal="center" vertical="center"/>
    </xf>
    <xf numFmtId="0" fontId="99" fillId="22" borderId="57" xfId="0" applyFont="1" applyFill="1" applyBorder="1" applyAlignment="1">
      <alignment horizontal="center" vertical="center"/>
    </xf>
    <xf numFmtId="0" fontId="99" fillId="22" borderId="10" xfId="0" applyFont="1" applyFill="1" applyBorder="1" applyAlignment="1">
      <alignment horizontal="center" vertical="center"/>
    </xf>
    <xf numFmtId="0" fontId="111" fillId="0" borderId="1" xfId="0" applyFont="1" applyBorder="1" applyAlignment="1">
      <alignment horizontal="center" vertical="center"/>
    </xf>
    <xf numFmtId="0" fontId="69" fillId="0" borderId="0" xfId="0" applyFont="1" applyAlignment="1">
      <alignment horizontal="center" vertical="center" wrapText="1"/>
    </xf>
    <xf numFmtId="0" fontId="99" fillId="22" borderId="48" xfId="0" applyFont="1" applyFill="1" applyBorder="1" applyAlignment="1">
      <alignment horizontal="center" vertical="center"/>
    </xf>
    <xf numFmtId="0" fontId="99" fillId="22" borderId="58" xfId="0" applyFont="1" applyFill="1" applyBorder="1" applyAlignment="1">
      <alignment horizontal="center" vertical="center"/>
    </xf>
    <xf numFmtId="0" fontId="29" fillId="19" borderId="1" xfId="0" applyFont="1" applyFill="1" applyBorder="1" applyAlignment="1">
      <alignment horizontal="center" vertical="center"/>
    </xf>
    <xf numFmtId="0" fontId="99" fillId="22" borderId="9" xfId="0" applyFont="1" applyFill="1" applyBorder="1" applyAlignment="1">
      <alignment horizontal="center" vertical="center"/>
    </xf>
    <xf numFmtId="0" fontId="99" fillId="19" borderId="47" xfId="0" applyFont="1" applyFill="1" applyBorder="1" applyAlignment="1">
      <alignment horizontal="center" vertical="center"/>
    </xf>
    <xf numFmtId="0" fontId="99" fillId="19" borderId="50" xfId="0" applyFont="1" applyFill="1" applyBorder="1" applyAlignment="1">
      <alignment horizontal="center" vertical="center"/>
    </xf>
    <xf numFmtId="0" fontId="99" fillId="21" borderId="57" xfId="0" applyFont="1" applyFill="1" applyBorder="1" applyAlignment="1">
      <alignment horizontal="center" vertical="center"/>
    </xf>
    <xf numFmtId="0" fontId="99" fillId="21" borderId="58" xfId="0" applyFont="1" applyFill="1" applyBorder="1" applyAlignment="1">
      <alignment horizontal="center" vertical="center"/>
    </xf>
    <xf numFmtId="0" fontId="99" fillId="22" borderId="61" xfId="0" applyFont="1" applyFill="1" applyBorder="1" applyAlignment="1">
      <alignment horizontal="center" vertical="center"/>
    </xf>
    <xf numFmtId="0" fontId="99" fillId="22" borderId="12" xfId="0" applyFont="1" applyFill="1" applyBorder="1" applyAlignment="1">
      <alignment horizontal="center" vertical="center"/>
    </xf>
    <xf numFmtId="0" fontId="116" fillId="21" borderId="27" xfId="0" applyFont="1" applyFill="1" applyBorder="1" applyAlignment="1">
      <alignment horizontal="left"/>
    </xf>
    <xf numFmtId="0" fontId="116" fillId="21" borderId="28" xfId="0" applyFont="1" applyFill="1" applyBorder="1" applyAlignment="1">
      <alignment horizontal="left"/>
    </xf>
    <xf numFmtId="0" fontId="116" fillId="21" borderId="29" xfId="0" applyFont="1" applyFill="1" applyBorder="1" applyAlignment="1">
      <alignment horizontal="left"/>
    </xf>
    <xf numFmtId="0" fontId="116" fillId="19" borderId="27" xfId="0" applyFont="1" applyFill="1" applyBorder="1" applyAlignment="1">
      <alignment horizontal="left"/>
    </xf>
    <xf numFmtId="0" fontId="116" fillId="19" borderId="28" xfId="0" applyFont="1" applyFill="1" applyBorder="1" applyAlignment="1">
      <alignment horizontal="left"/>
    </xf>
    <xf numFmtId="0" fontId="116" fillId="19" borderId="29" xfId="0" applyFont="1" applyFill="1" applyBorder="1" applyAlignment="1">
      <alignment horizontal="left"/>
    </xf>
    <xf numFmtId="0" fontId="99" fillId="22" borderId="7" xfId="0" applyFont="1" applyFill="1" applyBorder="1" applyAlignment="1">
      <alignment horizontal="center" vertical="center"/>
    </xf>
    <xf numFmtId="0" fontId="99" fillId="22" borderId="59" xfId="0" applyFont="1" applyFill="1" applyBorder="1" applyAlignment="1">
      <alignment horizontal="center" vertical="center"/>
    </xf>
    <xf numFmtId="0" fontId="99" fillId="22" borderId="6" xfId="0" applyFont="1" applyFill="1" applyBorder="1" applyAlignment="1">
      <alignment horizontal="center" vertical="center"/>
    </xf>
    <xf numFmtId="0" fontId="99" fillId="19" borderId="51" xfId="0" applyFont="1" applyFill="1" applyBorder="1" applyAlignment="1">
      <alignment horizontal="center" vertical="center"/>
    </xf>
    <xf numFmtId="0" fontId="99" fillId="19" borderId="6" xfId="0" applyFont="1" applyFill="1" applyBorder="1" applyAlignment="1">
      <alignment horizontal="center" vertical="center"/>
    </xf>
    <xf numFmtId="0" fontId="32" fillId="8" borderId="34" xfId="0" applyFont="1" applyFill="1" applyBorder="1" applyAlignment="1">
      <alignment horizontal="center"/>
    </xf>
    <xf numFmtId="0" fontId="32" fillId="8" borderId="46" xfId="0" applyFont="1" applyFill="1" applyBorder="1" applyAlignment="1">
      <alignment horizontal="center"/>
    </xf>
    <xf numFmtId="0" fontId="32" fillId="8" borderId="35" xfId="0" applyFont="1" applyFill="1" applyBorder="1" applyAlignment="1">
      <alignment horizontal="center"/>
    </xf>
    <xf numFmtId="0" fontId="32" fillId="8" borderId="57" xfId="0" applyFont="1" applyFill="1" applyBorder="1" applyAlignment="1">
      <alignment horizontal="center"/>
    </xf>
    <xf numFmtId="0" fontId="32" fillId="8" borderId="58" xfId="0" applyFont="1" applyFill="1" applyBorder="1" applyAlignment="1">
      <alignment horizontal="center"/>
    </xf>
    <xf numFmtId="0" fontId="32" fillId="8" borderId="47" xfId="0" applyFont="1" applyFill="1" applyBorder="1" applyAlignment="1">
      <alignment horizontal="center"/>
    </xf>
    <xf numFmtId="0" fontId="32" fillId="8" borderId="50" xfId="0" applyFont="1" applyFill="1" applyBorder="1" applyAlignment="1">
      <alignment horizontal="center"/>
    </xf>
    <xf numFmtId="0" fontId="20" fillId="0" borderId="0" xfId="0" applyFont="1" applyAlignment="1" applyProtection="1">
      <alignment horizontal="left" vertical="top" wrapText="1"/>
      <protection hidden="1"/>
    </xf>
    <xf numFmtId="0" fontId="52" fillId="0" borderId="0" xfId="0" applyFont="1" applyAlignment="1" applyProtection="1">
      <alignment horizontal="left" vertical="center"/>
      <protection hidden="1"/>
    </xf>
    <xf numFmtId="44" fontId="34" fillId="5" borderId="3" xfId="0" applyNumberFormat="1" applyFont="1" applyFill="1" applyBorder="1" applyProtection="1">
      <protection locked="0"/>
    </xf>
    <xf numFmtId="14" fontId="34" fillId="5" borderId="3" xfId="0" applyNumberFormat="1" applyFont="1" applyFill="1" applyBorder="1" applyProtection="1">
      <protection locked="0"/>
    </xf>
    <xf numFmtId="0" fontId="34" fillId="5" borderId="3" xfId="0" applyFont="1" applyFill="1" applyBorder="1" applyProtection="1">
      <protection locked="0"/>
    </xf>
    <xf numFmtId="0" fontId="34" fillId="5" borderId="3" xfId="0" applyFont="1" applyFill="1" applyBorder="1" applyAlignment="1" applyProtection="1">
      <alignment horizontal="center"/>
      <protection locked="0"/>
    </xf>
    <xf numFmtId="0" fontId="52" fillId="0" borderId="23" xfId="0" applyFont="1" applyBorder="1" applyAlignment="1" applyProtection="1">
      <alignment horizontal="left" vertical="center"/>
      <protection hidden="1"/>
    </xf>
    <xf numFmtId="0" fontId="17"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34" fillId="7" borderId="3" xfId="0" applyFont="1" applyFill="1" applyBorder="1" applyAlignment="1" applyProtection="1">
      <alignment horizontal="center"/>
      <protection hidden="1"/>
    </xf>
    <xf numFmtId="0" fontId="58" fillId="0" borderId="0" xfId="0" applyFont="1" applyAlignment="1" applyProtection="1">
      <alignment horizontal="left"/>
      <protection hidden="1"/>
    </xf>
    <xf numFmtId="0" fontId="44" fillId="0" borderId="0" xfId="0" applyFont="1" applyAlignment="1" applyProtection="1">
      <alignment horizontal="center" vertical="top" wrapText="1"/>
      <protection hidden="1"/>
    </xf>
    <xf numFmtId="165" fontId="46" fillId="0" borderId="17" xfId="0" applyNumberFormat="1" applyFont="1" applyBorder="1" applyAlignment="1" applyProtection="1">
      <alignment horizontal="left"/>
      <protection hidden="1"/>
    </xf>
    <xf numFmtId="0" fontId="46" fillId="0" borderId="2" xfId="0" applyFont="1" applyBorder="1" applyAlignment="1" applyProtection="1">
      <alignment horizontal="left"/>
      <protection hidden="1"/>
    </xf>
    <xf numFmtId="0" fontId="39" fillId="0" borderId="0" xfId="0" applyFont="1" applyAlignment="1" applyProtection="1">
      <alignment horizontal="right" wrapText="1"/>
      <protection hidden="1"/>
    </xf>
    <xf numFmtId="44" fontId="34" fillId="5" borderId="3" xfId="58" applyFont="1" applyFill="1" applyBorder="1" applyAlignment="1" applyProtection="1">
      <alignment horizontal="left"/>
      <protection locked="0"/>
    </xf>
    <xf numFmtId="0" fontId="39" fillId="0" borderId="0" xfId="0" applyFont="1" applyAlignment="1" applyProtection="1">
      <alignment horizontal="left" wrapText="1"/>
      <protection hidden="1"/>
    </xf>
    <xf numFmtId="0" fontId="19" fillId="0" borderId="0" xfId="0" applyFont="1" applyAlignment="1" applyProtection="1">
      <alignment horizontal="left" vertical="center"/>
      <protection hidden="1"/>
    </xf>
    <xf numFmtId="0" fontId="90" fillId="0" borderId="0" xfId="0" applyFont="1" applyAlignment="1" applyProtection="1">
      <alignment horizontal="center" vertical="top" wrapText="1"/>
      <protection hidden="1"/>
    </xf>
    <xf numFmtId="0" fontId="65" fillId="0" borderId="0" xfId="0" applyFont="1" applyAlignment="1" applyProtection="1">
      <alignment horizontal="left"/>
      <protection hidden="1"/>
    </xf>
    <xf numFmtId="0" fontId="47" fillId="0" borderId="0" xfId="0" applyFont="1" applyAlignment="1" applyProtection="1">
      <alignment horizontal="left" vertical="center"/>
      <protection hidden="1"/>
    </xf>
    <xf numFmtId="0" fontId="59" fillId="0" borderId="37" xfId="0" applyFont="1" applyBorder="1" applyAlignment="1" applyProtection="1">
      <alignment horizontal="center" vertical="center" wrapText="1"/>
      <protection hidden="1"/>
    </xf>
    <xf numFmtId="0" fontId="59" fillId="0" borderId="37" xfId="0" applyFont="1" applyBorder="1" applyAlignment="1" applyProtection="1">
      <alignment horizontal="center" vertical="center"/>
      <protection hidden="1"/>
    </xf>
  </cellXfs>
  <cellStyles count="142">
    <cellStyle name="0,0_x000d__x000a_NA_x000d__x000a_" xfId="1" xr:uid="{00000000-0005-0000-0000-000000000000}"/>
    <cellStyle name="0,0_x000d__x000a_NA_x000d__x000a_ 2" xfId="2" xr:uid="{00000000-0005-0000-0000-000001000000}"/>
    <cellStyle name="Calculation" xfId="3" builtinId="22"/>
    <cellStyle name="Comma" xfId="4" builtinId="3"/>
    <cellStyle name="Comma 10" xfId="5" xr:uid="{00000000-0005-0000-0000-000004000000}"/>
    <cellStyle name="Comma 10 2" xfId="6" xr:uid="{00000000-0005-0000-0000-000005000000}"/>
    <cellStyle name="Comma 10 2 2" xfId="7" xr:uid="{00000000-0005-0000-0000-000006000000}"/>
    <cellStyle name="Comma 10 2 2 2" xfId="8" xr:uid="{00000000-0005-0000-0000-000007000000}"/>
    <cellStyle name="Comma 10 2 3" xfId="9" xr:uid="{00000000-0005-0000-0000-000008000000}"/>
    <cellStyle name="Comma 10 2 3 2" xfId="10" xr:uid="{00000000-0005-0000-0000-000009000000}"/>
    <cellStyle name="Comma 10 2 4" xfId="11" xr:uid="{00000000-0005-0000-0000-00000A000000}"/>
    <cellStyle name="Comma 10 3" xfId="12" xr:uid="{00000000-0005-0000-0000-00000B000000}"/>
    <cellStyle name="Comma 10 3 2" xfId="13" xr:uid="{00000000-0005-0000-0000-00000C000000}"/>
    <cellStyle name="Comma 10 4" xfId="14" xr:uid="{00000000-0005-0000-0000-00000D000000}"/>
    <cellStyle name="Comma 10 4 2" xfId="15" xr:uid="{00000000-0005-0000-0000-00000E000000}"/>
    <cellStyle name="Comma 10 5" xfId="16" xr:uid="{00000000-0005-0000-0000-00000F000000}"/>
    <cellStyle name="Comma 10 5 2" xfId="17" xr:uid="{00000000-0005-0000-0000-000010000000}"/>
    <cellStyle name="Comma 10 6" xfId="18" xr:uid="{00000000-0005-0000-0000-000011000000}"/>
    <cellStyle name="Comma 10 7" xfId="126" xr:uid="{179CD10F-858E-4B06-9EAA-958CBEB1C6D7}"/>
    <cellStyle name="Comma 11" xfId="19" xr:uid="{00000000-0005-0000-0000-000012000000}"/>
    <cellStyle name="Comma 11 2" xfId="20" xr:uid="{00000000-0005-0000-0000-000013000000}"/>
    <cellStyle name="Comma 11 2 2" xfId="21" xr:uid="{00000000-0005-0000-0000-000014000000}"/>
    <cellStyle name="Comma 11 2 2 2" xfId="22" xr:uid="{00000000-0005-0000-0000-000015000000}"/>
    <cellStyle name="Comma 11 2 3" xfId="23" xr:uid="{00000000-0005-0000-0000-000016000000}"/>
    <cellStyle name="Comma 11 2 3 2" xfId="24" xr:uid="{00000000-0005-0000-0000-000017000000}"/>
    <cellStyle name="Comma 11 2 4" xfId="25" xr:uid="{00000000-0005-0000-0000-000018000000}"/>
    <cellStyle name="Comma 11 3" xfId="26" xr:uid="{00000000-0005-0000-0000-000019000000}"/>
    <cellStyle name="Comma 11 3 2" xfId="27" xr:uid="{00000000-0005-0000-0000-00001A000000}"/>
    <cellStyle name="Comma 11 4" xfId="28" xr:uid="{00000000-0005-0000-0000-00001B000000}"/>
    <cellStyle name="Comma 11 4 2" xfId="29" xr:uid="{00000000-0005-0000-0000-00001C000000}"/>
    <cellStyle name="Comma 11 5" xfId="30" xr:uid="{00000000-0005-0000-0000-00001D000000}"/>
    <cellStyle name="Comma 11 5 2" xfId="31" xr:uid="{00000000-0005-0000-0000-00001E000000}"/>
    <cellStyle name="Comma 11 6" xfId="32" xr:uid="{00000000-0005-0000-0000-00001F000000}"/>
    <cellStyle name="Comma 12" xfId="33" xr:uid="{00000000-0005-0000-0000-000020000000}"/>
    <cellStyle name="Comma 12 2" xfId="34" xr:uid="{00000000-0005-0000-0000-000021000000}"/>
    <cellStyle name="Comma 12 2 2" xfId="35" xr:uid="{00000000-0005-0000-0000-000022000000}"/>
    <cellStyle name="Comma 12 2 2 2" xfId="36" xr:uid="{00000000-0005-0000-0000-000023000000}"/>
    <cellStyle name="Comma 12 2 3" xfId="37" xr:uid="{00000000-0005-0000-0000-000024000000}"/>
    <cellStyle name="Comma 12 2 3 2" xfId="38" xr:uid="{00000000-0005-0000-0000-000025000000}"/>
    <cellStyle name="Comma 12 2 4" xfId="39" xr:uid="{00000000-0005-0000-0000-000026000000}"/>
    <cellStyle name="Comma 12 3" xfId="40" xr:uid="{00000000-0005-0000-0000-000027000000}"/>
    <cellStyle name="Comma 12 3 2" xfId="41" xr:uid="{00000000-0005-0000-0000-000028000000}"/>
    <cellStyle name="Comma 12 4" xfId="42" xr:uid="{00000000-0005-0000-0000-000029000000}"/>
    <cellStyle name="Comma 12 4 2" xfId="43" xr:uid="{00000000-0005-0000-0000-00002A000000}"/>
    <cellStyle name="Comma 12 5" xfId="44" xr:uid="{00000000-0005-0000-0000-00002B000000}"/>
    <cellStyle name="Comma 12 5 2" xfId="45" xr:uid="{00000000-0005-0000-0000-00002C000000}"/>
    <cellStyle name="Comma 12 6" xfId="46" xr:uid="{00000000-0005-0000-0000-00002D000000}"/>
    <cellStyle name="Comma 13" xfId="47" xr:uid="{00000000-0005-0000-0000-00002E000000}"/>
    <cellStyle name="Comma 13 2" xfId="48" xr:uid="{00000000-0005-0000-0000-00002F000000}"/>
    <cellStyle name="Comma 2" xfId="49" xr:uid="{00000000-0005-0000-0000-000030000000}"/>
    <cellStyle name="Comma 3" xfId="50" xr:uid="{00000000-0005-0000-0000-000031000000}"/>
    <cellStyle name="Comma 4" xfId="51" xr:uid="{00000000-0005-0000-0000-000032000000}"/>
    <cellStyle name="Comma 5" xfId="52" xr:uid="{00000000-0005-0000-0000-000033000000}"/>
    <cellStyle name="Comma 6" xfId="53" xr:uid="{00000000-0005-0000-0000-000034000000}"/>
    <cellStyle name="Comma 7" xfId="54" xr:uid="{00000000-0005-0000-0000-000035000000}"/>
    <cellStyle name="Comma 8" xfId="55" xr:uid="{00000000-0005-0000-0000-000036000000}"/>
    <cellStyle name="Comma 9" xfId="56" xr:uid="{00000000-0005-0000-0000-000037000000}"/>
    <cellStyle name="Comma 9 2" xfId="57" xr:uid="{00000000-0005-0000-0000-000038000000}"/>
    <cellStyle name="Currency" xfId="58" builtinId="4"/>
    <cellStyle name="Currency 2" xfId="59" xr:uid="{00000000-0005-0000-0000-00003A000000}"/>
    <cellStyle name="Currency 2 2" xfId="60" xr:uid="{00000000-0005-0000-0000-00003B000000}"/>
    <cellStyle name="Currency 3" xfId="61" xr:uid="{00000000-0005-0000-0000-00003C000000}"/>
    <cellStyle name="Currency 3 2" xfId="62" xr:uid="{00000000-0005-0000-0000-00003D000000}"/>
    <cellStyle name="Currency 3 2 2" xfId="63" xr:uid="{00000000-0005-0000-0000-00003E000000}"/>
    <cellStyle name="Currency 3 2 2 2" xfId="64" xr:uid="{00000000-0005-0000-0000-00003F000000}"/>
    <cellStyle name="Currency 3 2 3" xfId="65" xr:uid="{00000000-0005-0000-0000-000040000000}"/>
    <cellStyle name="Currency 3 2 3 2" xfId="66" xr:uid="{00000000-0005-0000-0000-000041000000}"/>
    <cellStyle name="Currency 3 2 4" xfId="67" xr:uid="{00000000-0005-0000-0000-000042000000}"/>
    <cellStyle name="Currency 3 3" xfId="68" xr:uid="{00000000-0005-0000-0000-000043000000}"/>
    <cellStyle name="Currency 3 3 2" xfId="69" xr:uid="{00000000-0005-0000-0000-000044000000}"/>
    <cellStyle name="Currency 3 4" xfId="70" xr:uid="{00000000-0005-0000-0000-000045000000}"/>
    <cellStyle name="Currency 3 4 2" xfId="71" xr:uid="{00000000-0005-0000-0000-000046000000}"/>
    <cellStyle name="Currency 3 5" xfId="72" xr:uid="{00000000-0005-0000-0000-000047000000}"/>
    <cellStyle name="Currency 3 5 2" xfId="73" xr:uid="{00000000-0005-0000-0000-000048000000}"/>
    <cellStyle name="Currency 3 6" xfId="74" xr:uid="{00000000-0005-0000-0000-000049000000}"/>
    <cellStyle name="Currency 4" xfId="75" xr:uid="{00000000-0005-0000-0000-00004A000000}"/>
    <cellStyle name="Currency 4 2" xfId="76" xr:uid="{00000000-0005-0000-0000-00004B000000}"/>
    <cellStyle name="Currency 4 2 2" xfId="77" xr:uid="{00000000-0005-0000-0000-00004C000000}"/>
    <cellStyle name="Currency 4 2 2 2" xfId="78" xr:uid="{00000000-0005-0000-0000-00004D000000}"/>
    <cellStyle name="Currency 4 2 3" xfId="79" xr:uid="{00000000-0005-0000-0000-00004E000000}"/>
    <cellStyle name="Currency 4 2 3 2" xfId="80" xr:uid="{00000000-0005-0000-0000-00004F000000}"/>
    <cellStyle name="Currency 4 2 4" xfId="81" xr:uid="{00000000-0005-0000-0000-000050000000}"/>
    <cellStyle name="Currency 4 3" xfId="82" xr:uid="{00000000-0005-0000-0000-000051000000}"/>
    <cellStyle name="Currency 4 3 2" xfId="83" xr:uid="{00000000-0005-0000-0000-000052000000}"/>
    <cellStyle name="Currency 4 4" xfId="84" xr:uid="{00000000-0005-0000-0000-000053000000}"/>
    <cellStyle name="Currency 4 4 2" xfId="85" xr:uid="{00000000-0005-0000-0000-000054000000}"/>
    <cellStyle name="Currency 4 5" xfId="86" xr:uid="{00000000-0005-0000-0000-000055000000}"/>
    <cellStyle name="Currency 4 5 2" xfId="87" xr:uid="{00000000-0005-0000-0000-000056000000}"/>
    <cellStyle name="Currency 4 6" xfId="88" xr:uid="{00000000-0005-0000-0000-000057000000}"/>
    <cellStyle name="Currency 5" xfId="89" xr:uid="{00000000-0005-0000-0000-000058000000}"/>
    <cellStyle name="Currency 5 2" xfId="90" xr:uid="{00000000-0005-0000-0000-000059000000}"/>
    <cellStyle name="Currency 5 2 2" xfId="91" xr:uid="{00000000-0005-0000-0000-00005A000000}"/>
    <cellStyle name="Currency 5 2 2 2" xfId="92" xr:uid="{00000000-0005-0000-0000-00005B000000}"/>
    <cellStyle name="Currency 5 2 3" xfId="93" xr:uid="{00000000-0005-0000-0000-00005C000000}"/>
    <cellStyle name="Currency 5 2 3 2" xfId="94" xr:uid="{00000000-0005-0000-0000-00005D000000}"/>
    <cellStyle name="Currency 5 2 4" xfId="95" xr:uid="{00000000-0005-0000-0000-00005E000000}"/>
    <cellStyle name="Currency 5 3" xfId="96" xr:uid="{00000000-0005-0000-0000-00005F000000}"/>
    <cellStyle name="Currency 5 3 2" xfId="97" xr:uid="{00000000-0005-0000-0000-000060000000}"/>
    <cellStyle name="Currency 5 4" xfId="98" xr:uid="{00000000-0005-0000-0000-000061000000}"/>
    <cellStyle name="Currency 5 4 2" xfId="99" xr:uid="{00000000-0005-0000-0000-000062000000}"/>
    <cellStyle name="Currency 5 5" xfId="100" xr:uid="{00000000-0005-0000-0000-000063000000}"/>
    <cellStyle name="Currency 5 5 2" xfId="101" xr:uid="{00000000-0005-0000-0000-000064000000}"/>
    <cellStyle name="Currency 5 6" xfId="102" xr:uid="{00000000-0005-0000-0000-000065000000}"/>
    <cellStyle name="Currency 6" xfId="103" xr:uid="{00000000-0005-0000-0000-000066000000}"/>
    <cellStyle name="Currency 6 2" xfId="104" xr:uid="{00000000-0005-0000-0000-000067000000}"/>
    <cellStyle name="Hyperlink" xfId="105" builtinId="8"/>
    <cellStyle name="Hyperlink 2" xfId="106" xr:uid="{00000000-0005-0000-0000-000069000000}"/>
    <cellStyle name="Hyperlink 3" xfId="107" xr:uid="{00000000-0005-0000-0000-00006A000000}"/>
    <cellStyle name="Normal" xfId="0" builtinId="0"/>
    <cellStyle name="Normal 10" xfId="134" xr:uid="{CAC7640A-4049-45F4-85D7-431CFDA3E0D8}"/>
    <cellStyle name="Normal 11" xfId="135" xr:uid="{38A8DCC6-2435-4E57-91F2-7CE1B9D0FC0F}"/>
    <cellStyle name="Normal 12" xfId="136" xr:uid="{717214B7-8237-49A3-966D-906B6E652723}"/>
    <cellStyle name="Normal 13" xfId="137" xr:uid="{9B379075-F661-4DFF-BC70-73FF5B1CFF6A}"/>
    <cellStyle name="Normal 14" xfId="138" xr:uid="{5EC37892-6FE7-4931-B34C-61871BEED71C}"/>
    <cellStyle name="Normal 15" xfId="139" xr:uid="{D2562970-EBAE-4D86-9570-08B9B9C9CC51}"/>
    <cellStyle name="Normal 16" xfId="140" xr:uid="{32CCF340-5B2F-4078-AE98-8F7C1AE15B6B}"/>
    <cellStyle name="Normal 17" xfId="131" xr:uid="{B4E6533A-203C-47E1-BE03-E876A158417B}"/>
    <cellStyle name="Normal 18" xfId="141" xr:uid="{B5DFD65C-AF8F-4CAD-BB9D-5C4750FA4D21}"/>
    <cellStyle name="Normal 2" xfId="108" xr:uid="{00000000-0005-0000-0000-00006C000000}"/>
    <cellStyle name="Normal 2 2" xfId="109" xr:uid="{00000000-0005-0000-0000-00006D000000}"/>
    <cellStyle name="Normal 2 2 3" xfId="127" xr:uid="{A23F3FCA-BB52-48A5-93B9-BE15902A04D2}"/>
    <cellStyle name="Normal 2 3" xfId="110" xr:uid="{00000000-0005-0000-0000-00006E000000}"/>
    <cellStyle name="Normal 2 3 3" xfId="128" xr:uid="{29907AF3-D220-4AB9-BC73-DFF1820332F6}"/>
    <cellStyle name="Normal 2 5 3 2" xfId="111" xr:uid="{00000000-0005-0000-0000-00006F000000}"/>
    <cellStyle name="Normal 2_Wattage Table" xfId="112" xr:uid="{00000000-0005-0000-0000-000070000000}"/>
    <cellStyle name="Normal 3" xfId="113" xr:uid="{00000000-0005-0000-0000-000071000000}"/>
    <cellStyle name="Normal 4" xfId="124" xr:uid="{927C085A-EFDB-42E6-8001-52D0AB61A98C}"/>
    <cellStyle name="Normal 5" xfId="125" xr:uid="{F7BDE7F9-7BBA-41C4-9E7F-D439154DBCED}"/>
    <cellStyle name="Normal 6" xfId="130" xr:uid="{13C8DFA2-E5F6-415B-9988-613461BD0016}"/>
    <cellStyle name="Normal 7" xfId="129" xr:uid="{2EBCDABA-EB6C-4C66-BD43-25D4DE2BFE43}"/>
    <cellStyle name="Normal 8" xfId="132" xr:uid="{358B1D53-CF8E-4E11-917A-4D6DF39B9F13}"/>
    <cellStyle name="Normal 9" xfId="133" xr:uid="{46CDEB1B-7FB3-45D5-A6B4-274F22009579}"/>
    <cellStyle name="Percent" xfId="114" builtinId="5"/>
    <cellStyle name="Percent 2" xfId="115" xr:uid="{00000000-0005-0000-0000-000074000000}"/>
    <cellStyle name="Percent 3" xfId="116" xr:uid="{00000000-0005-0000-0000-000075000000}"/>
    <cellStyle name="Percent 4" xfId="117" xr:uid="{00000000-0005-0000-0000-000076000000}"/>
    <cellStyle name="Percent 5" xfId="118" xr:uid="{00000000-0005-0000-0000-000077000000}"/>
    <cellStyle name="Percent 6" xfId="119" xr:uid="{00000000-0005-0000-0000-000078000000}"/>
    <cellStyle name="Percent 7" xfId="120" xr:uid="{00000000-0005-0000-0000-000079000000}"/>
    <cellStyle name="Percent 8" xfId="121" xr:uid="{00000000-0005-0000-0000-00007A000000}"/>
    <cellStyle name="Percent 9" xfId="122" xr:uid="{00000000-0005-0000-0000-00007B000000}"/>
    <cellStyle name="Percent 9 2" xfId="123" xr:uid="{00000000-0005-0000-0000-00007C000000}"/>
  </cellStyles>
  <dxfs count="54">
    <dxf>
      <font>
        <color rgb="FF9C0006"/>
      </font>
      <fill>
        <patternFill>
          <bgColor rgb="FFFFC7CE"/>
        </patternFill>
      </fill>
    </dxf>
    <dxf>
      <font>
        <color rgb="FF006100"/>
      </font>
      <fill>
        <patternFill>
          <bgColor rgb="FFC6EFCE"/>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color rgb="FF9C0006"/>
      </font>
    </dxf>
    <dxf>
      <font>
        <color rgb="FF9C0006"/>
      </font>
    </dxf>
    <dxf>
      <font>
        <color theme="0"/>
      </font>
    </dxf>
    <dxf>
      <font>
        <color theme="0"/>
      </font>
      <fill>
        <patternFill patternType="none">
          <bgColor auto="1"/>
        </patternFill>
      </fill>
      <border>
        <left/>
        <right/>
        <top style="thin">
          <color auto="1"/>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border>
        <left/>
        <right/>
        <top/>
        <bottom/>
        <vertical/>
        <horizontal/>
      </border>
    </dxf>
    <dxf>
      <font>
        <color theme="0"/>
      </font>
      <fill>
        <patternFill patternType="none">
          <bgColor auto="1"/>
        </patternFill>
      </fill>
      <border>
        <bottom/>
      </border>
    </dxf>
    <dxf>
      <font>
        <color theme="0"/>
      </font>
      <fill>
        <patternFill patternType="none">
          <bgColor auto="1"/>
        </patternFill>
      </fill>
      <border>
        <left/>
        <right/>
        <top/>
        <bottom/>
        <vertical/>
        <horizontal/>
      </border>
    </dxf>
    <dxf>
      <font>
        <color theme="0"/>
      </font>
      <fill>
        <patternFill patternType="none">
          <bgColor auto="1"/>
        </patternFill>
      </fill>
      <border>
        <bottom/>
        <vertical/>
        <horizontal/>
      </border>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dxf>
    <dxf>
      <font>
        <color theme="0"/>
      </font>
      <border>
        <top style="thin">
          <color auto="1"/>
        </top>
        <bottom/>
      </border>
    </dxf>
    <dxf>
      <fill>
        <patternFill>
          <bgColor theme="0" tint="-0.14996795556505021"/>
        </patternFill>
      </fill>
    </dxf>
    <dxf>
      <font>
        <color theme="0"/>
      </font>
      <border>
        <top style="thin">
          <color auto="1"/>
        </top>
        <bottom/>
        <vertical/>
        <horizontal/>
      </border>
    </dxf>
    <dxf>
      <font>
        <color theme="0"/>
      </font>
    </dxf>
    <dxf>
      <font>
        <color theme="0"/>
      </font>
    </dxf>
    <dxf>
      <font>
        <color theme="0"/>
      </font>
    </dxf>
    <dxf>
      <font>
        <color rgb="FF9C0006"/>
      </font>
    </dxf>
    <dxf>
      <font>
        <strike val="0"/>
        <outline val="0"/>
        <shadow val="0"/>
        <u val="none"/>
        <vertAlign val="baseline"/>
        <sz val="14"/>
      </font>
    </dxf>
    <dxf>
      <font>
        <strike val="0"/>
        <outline val="0"/>
        <shadow val="0"/>
        <u val="none"/>
        <vertAlign val="baseline"/>
        <sz val="14"/>
      </font>
    </dxf>
    <dxf>
      <font>
        <strike val="0"/>
        <outline val="0"/>
        <shadow val="0"/>
        <u val="none"/>
        <vertAlign val="baseline"/>
        <sz val="14"/>
      </font>
    </dxf>
    <dxf>
      <font>
        <b val="0"/>
        <i val="0"/>
        <strike val="0"/>
        <condense val="0"/>
        <extend val="0"/>
        <outline val="0"/>
        <shadow val="0"/>
        <u val="none"/>
        <vertAlign val="baseline"/>
        <sz val="14"/>
        <color auto="1"/>
        <name val="Arial Narrow"/>
        <family val="2"/>
        <scheme val="none"/>
      </font>
      <alignment horizontal="general" vertical="center" textRotation="0" wrapText="1" indent="0" justifyLastLine="0" shrinkToFit="0" readingOrder="0"/>
      <protection locked="1" hidden="1"/>
    </dxf>
    <dxf>
      <font>
        <strike val="0"/>
        <outline val="0"/>
        <shadow val="0"/>
        <u val="none"/>
        <vertAlign val="baseline"/>
        <sz val="14"/>
      </font>
    </dxf>
    <dxf>
      <font>
        <b/>
        <i val="0"/>
        <strike val="0"/>
        <condense val="0"/>
        <extend val="0"/>
        <outline val="0"/>
        <shadow val="0"/>
        <u val="none"/>
        <vertAlign val="baseline"/>
        <sz val="14"/>
        <color theme="0"/>
        <name val="Arial Narrow"/>
        <family val="2"/>
        <scheme val="none"/>
      </font>
      <alignment horizontal="center" vertical="center" textRotation="0" wrapText="1" indent="0" justifyLastLine="0" shrinkToFit="0" readingOrder="0"/>
      <protection locked="1" hidden="1"/>
    </dxf>
  </dxfs>
  <tableStyles count="0" defaultTableStyle="TableStyleMedium2" defaultPivotStyle="PivotStyleLight16"/>
  <colors>
    <mruColors>
      <color rgb="FFF0502D"/>
      <color rgb="FF142C41"/>
      <color rgb="FF7FADD7"/>
      <color rgb="FF669ED0"/>
      <color rgb="FF326CA0"/>
      <color rgb="FFC2D8EC"/>
      <color rgb="FFF9BBAD"/>
      <color rgb="FFFDE9D9"/>
      <color rgb="FFFCB89A"/>
      <color rgb="FFF852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444500</xdr:colOff>
      <xdr:row>0</xdr:row>
      <xdr:rowOff>28575</xdr:rowOff>
    </xdr:from>
    <xdr:to>
      <xdr:col>17</xdr:col>
      <xdr:colOff>0</xdr:colOff>
      <xdr:row>1</xdr:row>
      <xdr:rowOff>208307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93050" y="28575"/>
          <a:ext cx="4117975" cy="9417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657225</xdr:colOff>
      <xdr:row>0</xdr:row>
      <xdr:rowOff>152400</xdr:rowOff>
    </xdr:from>
    <xdr:to>
      <xdr:col>8</xdr:col>
      <xdr:colOff>238125</xdr:colOff>
      <xdr:row>2</xdr:row>
      <xdr:rowOff>19050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96275" y="152400"/>
          <a:ext cx="5695950" cy="1257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736600</xdr:colOff>
      <xdr:row>2</xdr:row>
      <xdr:rowOff>184150</xdr:rowOff>
    </xdr:from>
    <xdr:to>
      <xdr:col>9</xdr:col>
      <xdr:colOff>2470150</xdr:colOff>
      <xdr:row>4</xdr:row>
      <xdr:rowOff>0</xdr:rowOff>
    </xdr:to>
    <xdr:sp macro="" textlink="">
      <xdr:nvSpPr>
        <xdr:cNvPr id="2" name="CommandButton1" hidden="1">
          <a:extLst>
            <a:ext uri="{63B3BB69-23CF-44E3-9099-C40C66FF867C}">
              <a14:compatExt xmlns:a14="http://schemas.microsoft.com/office/drawing/2010/main" spid="_x0000_s98328"/>
            </a:ext>
            <a:ext uri="{FF2B5EF4-FFF2-40B4-BE49-F238E27FC236}">
              <a16:creationId xmlns:a16="http://schemas.microsoft.com/office/drawing/2014/main" id="{00000000-0008-0000-0B00-000002000000}"/>
            </a:ext>
          </a:extLst>
        </xdr:cNvPr>
        <xdr:cNvSpPr/>
      </xdr:nvSpPr>
      <xdr:spPr bwMode="auto">
        <a:xfrm>
          <a:off x="10982325" y="2276475"/>
          <a:ext cx="17335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739776</xdr:colOff>
      <xdr:row>0</xdr:row>
      <xdr:rowOff>38099</xdr:rowOff>
    </xdr:from>
    <xdr:to>
      <xdr:col>21</xdr:col>
      <xdr:colOff>951026</xdr:colOff>
      <xdr:row>2</xdr:row>
      <xdr:rowOff>121433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51326" y="38099"/>
          <a:ext cx="7004843" cy="14581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1682750</xdr:colOff>
      <xdr:row>0</xdr:row>
      <xdr:rowOff>152400</xdr:rowOff>
    </xdr:from>
    <xdr:to>
      <xdr:col>14</xdr:col>
      <xdr:colOff>0</xdr:colOff>
      <xdr:row>2</xdr:row>
      <xdr:rowOff>25400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21475" y="152400"/>
          <a:ext cx="5746750" cy="1266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12</xdr:row>
          <xdr:rowOff>0</xdr:rowOff>
        </xdr:from>
        <xdr:to>
          <xdr:col>4</xdr:col>
          <xdr:colOff>374650</xdr:colOff>
          <xdr:row>13</xdr:row>
          <xdr:rowOff>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F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Airflow and Charge testing is not applicable due to installation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342900</xdr:rowOff>
        </xdr:from>
        <xdr:to>
          <xdr:col>2</xdr:col>
          <xdr:colOff>476250</xdr:colOff>
          <xdr:row>14</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F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Airflow complete.  See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88900</xdr:rowOff>
        </xdr:from>
        <xdr:to>
          <xdr:col>8</xdr:col>
          <xdr:colOff>469900</xdr:colOff>
          <xdr:row>24</xdr:row>
          <xdr:rowOff>88900</xdr:rowOff>
        </xdr:to>
        <xdr:sp macro="" textlink="">
          <xdr:nvSpPr>
            <xdr:cNvPr id="63492" name="Option Button 4" hidden="1">
              <a:extLst>
                <a:ext uri="{63B3BB69-23CF-44E3-9099-C40C66FF867C}">
                  <a14:compatExt spid="_x0000_s63492"/>
                </a:ext>
                <a:ext uri="{FF2B5EF4-FFF2-40B4-BE49-F238E27FC236}">
                  <a16:creationId xmlns:a16="http://schemas.microsoft.com/office/drawing/2014/main" id="{00000000-0008-0000-0F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mailed to my Home Address or Mailing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38100</xdr:rowOff>
        </xdr:from>
        <xdr:to>
          <xdr:col>3</xdr:col>
          <xdr:colOff>0</xdr:colOff>
          <xdr:row>25</xdr:row>
          <xdr:rowOff>69850</xdr:rowOff>
        </xdr:to>
        <xdr:sp macro="" textlink="">
          <xdr:nvSpPr>
            <xdr:cNvPr id="63493" name="Option Button 5" hidden="1">
              <a:extLst>
                <a:ext uri="{63B3BB69-23CF-44E3-9099-C40C66FF867C}">
                  <a14:compatExt spid="_x0000_s63493"/>
                </a:ext>
                <a:ext uri="{FF2B5EF4-FFF2-40B4-BE49-F238E27FC236}">
                  <a16:creationId xmlns:a16="http://schemas.microsoft.com/office/drawing/2014/main" id="{00000000-0008-0000-0F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Assign to my installation 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114300</xdr:rowOff>
        </xdr:from>
        <xdr:to>
          <xdr:col>4</xdr:col>
          <xdr:colOff>12700</xdr:colOff>
          <xdr:row>24</xdr:row>
          <xdr:rowOff>57150</xdr:rowOff>
        </xdr:to>
        <xdr:sp macro="" textlink="">
          <xdr:nvSpPr>
            <xdr:cNvPr id="63494" name="Option Button 6" hidden="1">
              <a:extLst>
                <a:ext uri="{63B3BB69-23CF-44E3-9099-C40C66FF867C}">
                  <a14:compatExt spid="_x0000_s63494"/>
                </a:ext>
                <a:ext uri="{FF2B5EF4-FFF2-40B4-BE49-F238E27FC236}">
                  <a16:creationId xmlns:a16="http://schemas.microsoft.com/office/drawing/2014/main" id="{00000000-0008-0000-0F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Credited to my PSEG Long Island electric account</a:t>
              </a:r>
            </a:p>
          </xdr:txBody>
        </xdr:sp>
        <xdr:clientData/>
      </xdr:twoCellAnchor>
    </mc:Choice>
    <mc:Fallback/>
  </mc:AlternateContent>
  <xdr:twoCellAnchor editAs="oneCell">
    <xdr:from>
      <xdr:col>7</xdr:col>
      <xdr:colOff>847725</xdr:colOff>
      <xdr:row>0</xdr:row>
      <xdr:rowOff>114300</xdr:rowOff>
    </xdr:from>
    <xdr:to>
      <xdr:col>11</xdr:col>
      <xdr:colOff>692150</xdr:colOff>
      <xdr:row>1</xdr:row>
      <xdr:rowOff>215900</xdr:rowOff>
    </xdr:to>
    <xdr:pic>
      <xdr:nvPicPr>
        <xdr:cNvPr id="8" name="Picture 2">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1225" y="114300"/>
          <a:ext cx="3444875"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96795</xdr:colOff>
      <xdr:row>0</xdr:row>
      <xdr:rowOff>211667</xdr:rowOff>
    </xdr:from>
    <xdr:to>
      <xdr:col>16384</xdr:col>
      <xdr:colOff>57150</xdr:colOff>
      <xdr:row>1</xdr:row>
      <xdr:rowOff>459317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41628" y="211667"/>
          <a:ext cx="4358789" cy="946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191780</xdr:colOff>
      <xdr:row>0</xdr:row>
      <xdr:rowOff>73819</xdr:rowOff>
    </xdr:from>
    <xdr:to>
      <xdr:col>13</xdr:col>
      <xdr:colOff>0</xdr:colOff>
      <xdr:row>1</xdr:row>
      <xdr:rowOff>650584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9030" y="73819"/>
          <a:ext cx="5797064" cy="12673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761385</xdr:colOff>
      <xdr:row>0</xdr:row>
      <xdr:rowOff>304801</xdr:rowOff>
    </xdr:from>
    <xdr:to>
      <xdr:col>10</xdr:col>
      <xdr:colOff>787400</xdr:colOff>
      <xdr:row>1</xdr:row>
      <xdr:rowOff>520701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42960" y="304801"/>
          <a:ext cx="4210665" cy="914400"/>
        </a:xfrm>
        <a:prstGeom prst="rect">
          <a:avLst/>
        </a:prstGeom>
      </xdr:spPr>
    </xdr:pic>
    <xdr:clientData/>
  </xdr:twoCellAnchor>
  <xdr:twoCellAnchor editAs="oneCell">
    <xdr:from>
      <xdr:col>6</xdr:col>
      <xdr:colOff>761385</xdr:colOff>
      <xdr:row>0</xdr:row>
      <xdr:rowOff>304801</xdr:rowOff>
    </xdr:from>
    <xdr:to>
      <xdr:col>10</xdr:col>
      <xdr:colOff>787400</xdr:colOff>
      <xdr:row>1</xdr:row>
      <xdr:rowOff>520701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1060" y="304801"/>
          <a:ext cx="4036040" cy="911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38586</xdr:colOff>
      <xdr:row>0</xdr:row>
      <xdr:rowOff>295275</xdr:rowOff>
    </xdr:from>
    <xdr:to>
      <xdr:col>12</xdr:col>
      <xdr:colOff>0</xdr:colOff>
      <xdr:row>1</xdr:row>
      <xdr:rowOff>542925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2461" y="295275"/>
          <a:ext cx="4361964" cy="942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850900</xdr:colOff>
      <xdr:row>32</xdr:row>
      <xdr:rowOff>120650</xdr:rowOff>
    </xdr:from>
    <xdr:to>
      <xdr:col>3</xdr:col>
      <xdr:colOff>0</xdr:colOff>
      <xdr:row>33</xdr:row>
      <xdr:rowOff>25401</xdr:rowOff>
    </xdr:to>
    <xdr:pic>
      <xdr:nvPicPr>
        <xdr:cNvPr id="99895" name="Picture 37" descr="Monkey Face Clip Art">
          <a:extLst>
            <a:ext uri="{FF2B5EF4-FFF2-40B4-BE49-F238E27FC236}">
              <a16:creationId xmlns:a16="http://schemas.microsoft.com/office/drawing/2014/main" id="{00000000-0008-0000-0600-0000378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3050" y="11963400"/>
          <a:ext cx="95250" cy="3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692717</xdr:colOff>
      <xdr:row>0</xdr:row>
      <xdr:rowOff>34925</xdr:rowOff>
    </xdr:from>
    <xdr:to>
      <xdr:col>13</xdr:col>
      <xdr:colOff>0</xdr:colOff>
      <xdr:row>1</xdr:row>
      <xdr:rowOff>187325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7655492" y="34925"/>
          <a:ext cx="3717358" cy="847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571504</xdr:colOff>
      <xdr:row>0</xdr:row>
      <xdr:rowOff>28575</xdr:rowOff>
    </xdr:from>
    <xdr:to>
      <xdr:col>21</xdr:col>
      <xdr:colOff>602961</xdr:colOff>
      <xdr:row>1</xdr:row>
      <xdr:rowOff>111125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286879" y="28575"/>
          <a:ext cx="3695695" cy="844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51286</xdr:colOff>
      <xdr:row>0</xdr:row>
      <xdr:rowOff>306917</xdr:rowOff>
    </xdr:from>
    <xdr:to>
      <xdr:col>12</xdr:col>
      <xdr:colOff>0</xdr:colOff>
      <xdr:row>1</xdr:row>
      <xdr:rowOff>551392</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03286" y="306917"/>
          <a:ext cx="4361964" cy="942975"/>
        </a:xfrm>
        <a:prstGeom prst="rect">
          <a:avLst/>
        </a:prstGeom>
      </xdr:spPr>
    </xdr:pic>
    <xdr:clientData/>
  </xdr:twoCellAnchor>
  <xdr:twoCellAnchor editAs="oneCell">
    <xdr:from>
      <xdr:col>7</xdr:col>
      <xdr:colOff>51286</xdr:colOff>
      <xdr:row>0</xdr:row>
      <xdr:rowOff>306917</xdr:rowOff>
    </xdr:from>
    <xdr:to>
      <xdr:col>12</xdr:col>
      <xdr:colOff>0</xdr:colOff>
      <xdr:row>1</xdr:row>
      <xdr:rowOff>551392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1961" y="306917"/>
          <a:ext cx="4139714" cy="939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1905</xdr:colOff>
      <xdr:row>17</xdr:row>
      <xdr:rowOff>0</xdr:rowOff>
    </xdr:from>
    <xdr:to>
      <xdr:col>2</xdr:col>
      <xdr:colOff>884570</xdr:colOff>
      <xdr:row>18</xdr:row>
      <xdr:rowOff>106083</xdr:rowOff>
    </xdr:to>
    <xdr:sp macro="" textlink="">
      <xdr:nvSpPr>
        <xdr:cNvPr id="2" name="Check Box 15" hidden="1">
          <a:extLst>
            <a:ext uri="{FF2B5EF4-FFF2-40B4-BE49-F238E27FC236}">
              <a16:creationId xmlns:a16="http://schemas.microsoft.com/office/drawing/2014/main" id="{00000000-0008-0000-0900-000002000000}"/>
            </a:ext>
          </a:extLst>
        </xdr:cNvPr>
        <xdr:cNvSpPr/>
      </xdr:nvSpPr>
      <xdr:spPr>
        <a:xfrm>
          <a:off x="1205865" y="3137535"/>
          <a:ext cx="593467" cy="2190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twoCellAnchor>
  <mc:AlternateContent xmlns:mc="http://schemas.openxmlformats.org/markup-compatibility/2006">
    <mc:Choice xmlns:a14="http://schemas.microsoft.com/office/drawing/2010/main" Requires="a14">
      <xdr:twoCellAnchor editAs="oneCell">
        <xdr:from>
          <xdr:col>255</xdr:col>
          <xdr:colOff>0</xdr:colOff>
          <xdr:row>3</xdr:row>
          <xdr:rowOff>0</xdr:rowOff>
        </xdr:from>
        <xdr:to>
          <xdr:col>256</xdr:col>
          <xdr:colOff>0</xdr:colOff>
          <xdr:row>3</xdr:row>
          <xdr:rowOff>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9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New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255</xdr:col>
          <xdr:colOff>0</xdr:colOff>
          <xdr:row>3</xdr:row>
          <xdr:rowOff>0</xdr:rowOff>
        </xdr:from>
        <xdr:to>
          <xdr:col>256</xdr:col>
          <xdr:colOff>0</xdr:colOff>
          <xdr:row>3</xdr:row>
          <xdr:rowOff>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9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Replacement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8</xdr:row>
          <xdr:rowOff>69850</xdr:rowOff>
        </xdr:from>
        <xdr:to>
          <xdr:col>2</xdr:col>
          <xdr:colOff>4222750</xdr:colOff>
          <xdr:row>9</xdr:row>
          <xdr:rowOff>88900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9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W9 Form (For Entity receiving Incentives)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7</xdr:row>
          <xdr:rowOff>76200</xdr:rowOff>
        </xdr:from>
        <xdr:to>
          <xdr:col>2</xdr:col>
          <xdr:colOff>4476750</xdr:colOff>
          <xdr:row>8</xdr:row>
          <xdr:rowOff>69850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9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Itemized cost estimate for Customer-Side Make-Ready (CSMR) infrastructure on vendor letterhead</a:t>
              </a:r>
            </a:p>
          </xdr:txBody>
        </xdr:sp>
        <xdr:clientData/>
      </xdr:twoCellAnchor>
    </mc:Choice>
    <mc:Fallback/>
  </mc:AlternateContent>
  <xdr:oneCellAnchor>
    <xdr:from>
      <xdr:col>4</xdr:col>
      <xdr:colOff>611505</xdr:colOff>
      <xdr:row>2</xdr:row>
      <xdr:rowOff>0</xdr:rowOff>
    </xdr:from>
    <xdr:ext cx="277097" cy="309729"/>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578040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xdr:col>
      <xdr:colOff>1905</xdr:colOff>
      <xdr:row>9</xdr:row>
      <xdr:rowOff>149225</xdr:rowOff>
    </xdr:from>
    <xdr:ext cx="882665" cy="316518"/>
    <xdr:sp macro="" textlink="">
      <xdr:nvSpPr>
        <xdr:cNvPr id="15" name="Check Box 15" hidden="1">
          <a:extLst>
            <a:ext uri="{FF2B5EF4-FFF2-40B4-BE49-F238E27FC236}">
              <a16:creationId xmlns:a16="http://schemas.microsoft.com/office/drawing/2014/main" id="{00000000-0008-0000-0900-00000F000000}"/>
            </a:ext>
          </a:extLst>
        </xdr:cNvPr>
        <xdr:cNvSpPr/>
      </xdr:nvSpPr>
      <xdr:spPr>
        <a:xfrm>
          <a:off x="1221105" y="4368800"/>
          <a:ext cx="882665" cy="30928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mc:AlternateContent xmlns:mc="http://schemas.openxmlformats.org/markup-compatibility/2006">
    <mc:Choice xmlns:a14="http://schemas.microsoft.com/office/drawing/2010/main" Requires="a14">
      <xdr:twoCellAnchor editAs="oneCell">
        <xdr:from>
          <xdr:col>1</xdr:col>
          <xdr:colOff>819150</xdr:colOff>
          <xdr:row>5</xdr:row>
          <xdr:rowOff>88900</xdr:rowOff>
        </xdr:from>
        <xdr:to>
          <xdr:col>2</xdr:col>
          <xdr:colOff>3790950</xdr:colOff>
          <xdr:row>6</xdr:row>
          <xdr:rowOff>69850</xdr:rowOff>
        </xdr:to>
        <xdr:sp macro="" textlink="">
          <xdr:nvSpPr>
            <xdr:cNvPr id="58077" name="Check Box 733" hidden="1">
              <a:extLst>
                <a:ext uri="{63B3BB69-23CF-44E3-9099-C40C66FF867C}">
                  <a14:compatExt spid="_x0000_s58077"/>
                </a:ext>
                <a:ext uri="{FF2B5EF4-FFF2-40B4-BE49-F238E27FC236}">
                  <a16:creationId xmlns:a16="http://schemas.microsoft.com/office/drawing/2014/main" id="{00000000-0008-0000-0900-0000DDE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Completed Application/Workbook in .xlsx file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11</xdr:row>
          <xdr:rowOff>69850</xdr:rowOff>
        </xdr:from>
        <xdr:to>
          <xdr:col>2</xdr:col>
          <xdr:colOff>3771900</xdr:colOff>
          <xdr:row>12</xdr:row>
          <xdr:rowOff>50800</xdr:rowOff>
        </xdr:to>
        <xdr:sp macro="" textlink="">
          <xdr:nvSpPr>
            <xdr:cNvPr id="58078" name="Check Box 734" hidden="1">
              <a:extLst>
                <a:ext uri="{63B3BB69-23CF-44E3-9099-C40C66FF867C}">
                  <a14:compatExt spid="_x0000_s58078"/>
                </a:ext>
                <a:ext uri="{FF2B5EF4-FFF2-40B4-BE49-F238E27FC236}">
                  <a16:creationId xmlns:a16="http://schemas.microsoft.com/office/drawing/2014/main" id="{00000000-0008-0000-0900-0000DEE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Load Letter (if applicable) - Submitted to Building and Renovation Services Via Email:</a:t>
              </a:r>
            </a:p>
          </xdr:txBody>
        </xdr:sp>
        <xdr:clientData/>
      </xdr:twoCellAnchor>
    </mc:Choice>
    <mc:Fallback/>
  </mc:AlternateContent>
  <xdr:oneCellAnchor>
    <xdr:from>
      <xdr:col>4</xdr:col>
      <xdr:colOff>611505</xdr:colOff>
      <xdr:row>17</xdr:row>
      <xdr:rowOff>0</xdr:rowOff>
    </xdr:from>
    <xdr:ext cx="277097" cy="309729"/>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5978635" y="1524000"/>
          <a:ext cx="277097"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1905</xdr:colOff>
      <xdr:row>17</xdr:row>
      <xdr:rowOff>0</xdr:rowOff>
    </xdr:from>
    <xdr:ext cx="882665" cy="316518"/>
    <xdr:sp macro="" textlink="">
      <xdr:nvSpPr>
        <xdr:cNvPr id="24" name="Check Box 15" hidden="1">
          <a:extLst>
            <a:ext uri="{FF2B5EF4-FFF2-40B4-BE49-F238E27FC236}">
              <a16:creationId xmlns:a16="http://schemas.microsoft.com/office/drawing/2014/main" id="{00000000-0008-0000-0900-000018000000}"/>
            </a:ext>
          </a:extLst>
        </xdr:cNvPr>
        <xdr:cNvSpPr/>
      </xdr:nvSpPr>
      <xdr:spPr>
        <a:xfrm>
          <a:off x="1211166" y="2890768"/>
          <a:ext cx="882665" cy="31651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oneCellAnchor>
    <xdr:from>
      <xdr:col>2</xdr:col>
      <xdr:colOff>1905</xdr:colOff>
      <xdr:row>17</xdr:row>
      <xdr:rowOff>0</xdr:rowOff>
    </xdr:from>
    <xdr:ext cx="885840" cy="315909"/>
    <xdr:sp macro="" textlink="">
      <xdr:nvSpPr>
        <xdr:cNvPr id="27" name="Check Box 15" hidden="1">
          <a:extLst>
            <a:ext uri="{FF2B5EF4-FFF2-40B4-BE49-F238E27FC236}">
              <a16:creationId xmlns:a16="http://schemas.microsoft.com/office/drawing/2014/main" id="{00000000-0008-0000-0900-00001B000000}"/>
            </a:ext>
          </a:extLst>
        </xdr:cNvPr>
        <xdr:cNvSpPr/>
      </xdr:nvSpPr>
      <xdr:spPr>
        <a:xfrm>
          <a:off x="1211166" y="4853747"/>
          <a:ext cx="885840" cy="31590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Completed Worksheet</a:t>
          </a:r>
        </a:p>
      </xdr:txBody>
    </xdr:sp>
    <xdr:clientData/>
  </xdr:oneCellAnchor>
  <xdr:twoCellAnchor editAs="oneCell">
    <xdr:from>
      <xdr:col>4</xdr:col>
      <xdr:colOff>763410</xdr:colOff>
      <xdr:row>0</xdr:row>
      <xdr:rowOff>295275</xdr:rowOff>
    </xdr:from>
    <xdr:to>
      <xdr:col>9</xdr:col>
      <xdr:colOff>0</xdr:colOff>
      <xdr:row>1</xdr:row>
      <xdr:rowOff>514350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64260" y="295275"/>
          <a:ext cx="4218165" cy="911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800100</xdr:colOff>
          <xdr:row>10</xdr:row>
          <xdr:rowOff>184150</xdr:rowOff>
        </xdr:from>
        <xdr:to>
          <xdr:col>2</xdr:col>
          <xdr:colOff>4222750</xdr:colOff>
          <xdr:row>11</xdr:row>
          <xdr:rowOff>38100</xdr:rowOff>
        </xdr:to>
        <xdr:sp macro="" textlink="">
          <xdr:nvSpPr>
            <xdr:cNvPr id="58125" name="Check Box 8" hidden="1">
              <a:extLst>
                <a:ext uri="{63B3BB69-23CF-44E3-9099-C40C66FF867C}">
                  <a14:compatExt spid="_x0000_s58125"/>
                </a:ext>
                <a:ext uri="{FF2B5EF4-FFF2-40B4-BE49-F238E27FC236}">
                  <a16:creationId xmlns:a16="http://schemas.microsoft.com/office/drawing/2014/main" id="{00000000-0008-0000-0900-00000D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copy of the Customers PSEG Long Island Electric Bill  (if existing or upgrading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9</xdr:row>
          <xdr:rowOff>69850</xdr:rowOff>
        </xdr:from>
        <xdr:to>
          <xdr:col>2</xdr:col>
          <xdr:colOff>4229100</xdr:colOff>
          <xdr:row>10</xdr:row>
          <xdr:rowOff>203200</xdr:rowOff>
        </xdr:to>
        <xdr:sp macro="" textlink="">
          <xdr:nvSpPr>
            <xdr:cNvPr id="58126" name="Check Box 8" hidden="1">
              <a:extLst>
                <a:ext uri="{63B3BB69-23CF-44E3-9099-C40C66FF867C}">
                  <a14:compatExt spid="_x0000_s58126"/>
                </a:ext>
                <a:ext uri="{FF2B5EF4-FFF2-40B4-BE49-F238E27FC236}">
                  <a16:creationId xmlns:a16="http://schemas.microsoft.com/office/drawing/2014/main" id="{00000000-0008-0000-0900-00000E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Letter of Authorization/Agency if Customer will not be receiving the incentives as part of this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13</xdr:row>
          <xdr:rowOff>19050</xdr:rowOff>
        </xdr:from>
        <xdr:to>
          <xdr:col>2</xdr:col>
          <xdr:colOff>4222750</xdr:colOff>
          <xdr:row>14</xdr:row>
          <xdr:rowOff>38100</xdr:rowOff>
        </xdr:to>
        <xdr:sp macro="" textlink="">
          <xdr:nvSpPr>
            <xdr:cNvPr id="58128" name="Check Box 8" hidden="1">
              <a:extLst>
                <a:ext uri="{63B3BB69-23CF-44E3-9099-C40C66FF867C}">
                  <a14:compatExt spid="_x0000_s58128"/>
                </a:ext>
                <a:ext uri="{FF2B5EF4-FFF2-40B4-BE49-F238E27FC236}">
                  <a16:creationId xmlns:a16="http://schemas.microsoft.com/office/drawing/2014/main" id="{00000000-0008-0000-0900-000010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Charge Letter (if available and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6</xdr:row>
          <xdr:rowOff>76200</xdr:rowOff>
        </xdr:from>
        <xdr:to>
          <xdr:col>2</xdr:col>
          <xdr:colOff>3784600</xdr:colOff>
          <xdr:row>7</xdr:row>
          <xdr:rowOff>57150</xdr:rowOff>
        </xdr:to>
        <xdr:sp macro="" textlink="">
          <xdr:nvSpPr>
            <xdr:cNvPr id="58129" name="Check Box 733" hidden="1">
              <a:extLst>
                <a:ext uri="{63B3BB69-23CF-44E3-9099-C40C66FF867C}">
                  <a14:compatExt spid="_x0000_s58129"/>
                </a:ext>
                <a:ext uri="{FF2B5EF4-FFF2-40B4-BE49-F238E27FC236}">
                  <a16:creationId xmlns:a16="http://schemas.microsoft.com/office/drawing/2014/main" id="{00000000-0008-0000-0900-000011E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Signed Application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6E6B8D-B062-4280-9BF0-AD75309C5EDD}" name="Table13" displayName="Table13" ref="E8:H11" totalsRowShown="0" headerRowDxfId="53" dataDxfId="52">
  <tableColumns count="4">
    <tableColumn id="1" xr3:uid="{C87F9B47-00A6-4A76-920A-CFB7ED493631}" name="Port Type" dataDxfId="51"/>
    <tableColumn id="2" xr3:uid="{70CBC642-3A69-4C03-A250-659B121399E6}" name="100% Tier" dataDxfId="50"/>
    <tableColumn id="3" xr3:uid="{7F61092E-EFAE-4F16-93D9-81496C519F64}" name="90% Tier" dataDxfId="49"/>
    <tableColumn id="4" xr3:uid="{C7DF9BDB-F3C6-47F6-8636-28DB9AD8F196}" name="50% Tier" dataDxfId="48"/>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segliny.com/saveenergyandmoney/energystarrebates" TargetMode="External"/><Relationship Id="rId1" Type="http://schemas.openxmlformats.org/officeDocument/2006/relationships/hyperlink" Target="http://www.neep.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9.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mailto:BRSLI@PSEG.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drawing" Target="../drawings/drawing13.xml"/><Relationship Id="rId7" Type="http://schemas.openxmlformats.org/officeDocument/2006/relationships/ctrlProp" Target="../ctrlProps/ctrlProp13.xml"/><Relationship Id="rId2" Type="http://schemas.openxmlformats.org/officeDocument/2006/relationships/printerSettings" Target="../printerSettings/printerSettings16.bin"/><Relationship Id="rId1" Type="http://schemas.openxmlformats.org/officeDocument/2006/relationships/hyperlink" Target="mailto:HomeComfortLI@pseg.com" TargetMode="Externa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nyserda.ny.gov/ny/disadvantaged-communiti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psegliny.com/saveenergyandmoney/greenenergy/ev/makeready" TargetMode="External"/><Relationship Id="rId7" Type="http://schemas.openxmlformats.org/officeDocument/2006/relationships/drawing" Target="../drawings/drawing8.xml"/><Relationship Id="rId2" Type="http://schemas.openxmlformats.org/officeDocument/2006/relationships/hyperlink" Target="https://www.psegliny.com/saveenergyandmoney/greenenergy/ev/makeready" TargetMode="External"/><Relationship Id="rId1" Type="http://schemas.openxmlformats.org/officeDocument/2006/relationships/hyperlink" Target="https://www.psegliny.com/saveenergyandmoney/greenenergy/ev/makeready" TargetMode="External"/><Relationship Id="rId6" Type="http://schemas.openxmlformats.org/officeDocument/2006/relationships/printerSettings" Target="../printerSettings/printerSettings9.bin"/><Relationship Id="rId5" Type="http://schemas.openxmlformats.org/officeDocument/2006/relationships/hyperlink" Target="http://www.pseglinyportal.com/" TargetMode="External"/><Relationship Id="rId4" Type="http://schemas.openxmlformats.org/officeDocument/2006/relationships/hyperlink" Target="mailto:PSEG-LI-EVMakeReady@pse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82FD-0EA5-41F4-92CF-90250AEE384D}">
  <sheetPr codeName="Sheet35">
    <pageSetUpPr fitToPage="1"/>
  </sheetPr>
  <dimension ref="A1:AD155"/>
  <sheetViews>
    <sheetView showGridLines="0" zoomScaleNormal="100" zoomScaleSheetLayoutView="99" workbookViewId="0"/>
  </sheetViews>
  <sheetFormatPr defaultColWidth="0" defaultRowHeight="15.65" customHeight="1" zeroHeight="1" x14ac:dyDescent="0.35"/>
  <cols>
    <col min="1" max="1" width="2.54296875" style="112" customWidth="1"/>
    <col min="2" max="2" width="9.1796875" style="112" customWidth="1"/>
    <col min="3" max="3" width="2.54296875" style="112" customWidth="1"/>
    <col min="4" max="4" width="4.54296875" style="112" customWidth="1"/>
    <col min="5" max="16" width="12.54296875" style="112" customWidth="1"/>
    <col min="17" max="17" width="2.54296875" style="112" customWidth="1"/>
    <col min="18" max="16384" width="0" style="112" hidden="1"/>
  </cols>
  <sheetData>
    <row r="1" spans="1:30" ht="60" customHeight="1" x14ac:dyDescent="0.35">
      <c r="A1" s="129"/>
      <c r="B1" s="131" t="str">
        <f>'Customer Information'!A1</f>
        <v>2024 Electric Vehicle Make-Ready Program</v>
      </c>
      <c r="C1" s="132"/>
      <c r="D1" s="132"/>
      <c r="E1" s="132"/>
      <c r="F1" s="132"/>
      <c r="G1" s="131"/>
      <c r="H1" s="132"/>
      <c r="I1" s="132"/>
      <c r="J1" s="129"/>
      <c r="K1" s="129"/>
      <c r="L1" s="129"/>
      <c r="M1" s="129"/>
      <c r="N1" s="129"/>
      <c r="O1" s="129"/>
      <c r="P1" s="129"/>
      <c r="Q1" s="129"/>
      <c r="R1" s="111"/>
      <c r="S1" s="111"/>
      <c r="T1" s="111"/>
      <c r="U1" s="111"/>
      <c r="V1" s="111"/>
      <c r="W1" s="111"/>
      <c r="X1" s="111"/>
      <c r="Y1" s="111"/>
      <c r="Z1" s="111"/>
      <c r="AA1" s="111"/>
      <c r="AB1" s="111"/>
      <c r="AC1" s="111"/>
      <c r="AD1" s="111"/>
    </row>
    <row r="2" spans="1:30" ht="32.15" customHeight="1" thickBot="1" x14ac:dyDescent="0.55000000000000004">
      <c r="A2" s="129"/>
      <c r="B2" s="136" t="s">
        <v>98</v>
      </c>
      <c r="C2" s="134"/>
      <c r="D2" s="135"/>
      <c r="E2" s="135"/>
      <c r="F2" s="135"/>
      <c r="G2" s="133"/>
      <c r="H2" s="134"/>
      <c r="I2" s="135"/>
      <c r="J2" s="129"/>
      <c r="K2" s="129"/>
      <c r="L2" s="129"/>
      <c r="M2" s="129"/>
      <c r="N2" s="129"/>
      <c r="O2" s="129"/>
      <c r="P2" s="129"/>
      <c r="Q2" s="129"/>
      <c r="R2" s="53"/>
      <c r="S2" s="53"/>
      <c r="T2" s="53"/>
      <c r="U2" s="53"/>
      <c r="V2" s="53"/>
      <c r="W2" s="53"/>
      <c r="X2" s="53"/>
      <c r="Y2" s="53"/>
      <c r="Z2" s="53"/>
      <c r="AA2" s="53"/>
      <c r="AB2" s="53"/>
      <c r="AC2" s="53"/>
      <c r="AD2" s="53"/>
    </row>
    <row r="3" spans="1:30" ht="16" thickTop="1" x14ac:dyDescent="0.35">
      <c r="A3" s="147"/>
      <c r="B3" s="147"/>
      <c r="C3" s="147"/>
      <c r="D3" s="147"/>
      <c r="E3" s="147"/>
      <c r="F3" s="147"/>
      <c r="G3" s="147"/>
      <c r="H3" s="147"/>
      <c r="I3" s="147"/>
      <c r="J3" s="147"/>
      <c r="K3" s="147"/>
      <c r="L3" s="147"/>
      <c r="M3" s="147"/>
      <c r="N3" s="147"/>
      <c r="O3" s="147"/>
      <c r="P3" s="147"/>
      <c r="Q3" s="147"/>
    </row>
    <row r="4" spans="1:30" ht="31.4" customHeight="1" x14ac:dyDescent="0.35">
      <c r="B4" s="388" t="s">
        <v>101</v>
      </c>
      <c r="C4" s="393"/>
      <c r="D4" s="393"/>
      <c r="E4" s="393"/>
      <c r="F4" s="393"/>
      <c r="G4" s="393"/>
      <c r="H4" s="393"/>
      <c r="I4" s="393"/>
      <c r="J4" s="393"/>
      <c r="K4" s="393"/>
      <c r="L4" s="393"/>
      <c r="M4" s="393"/>
      <c r="N4" s="393"/>
      <c r="O4" s="388"/>
      <c r="P4" s="393"/>
      <c r="Q4" s="393"/>
      <c r="R4" s="393"/>
      <c r="S4" s="393"/>
      <c r="T4" s="393"/>
      <c r="U4" s="393"/>
      <c r="V4" s="393"/>
      <c r="W4" s="393"/>
      <c r="X4" s="393"/>
      <c r="Y4" s="393"/>
      <c r="Z4" s="393"/>
      <c r="AA4" s="393"/>
    </row>
    <row r="5" spans="1:30" ht="15.75" customHeight="1" x14ac:dyDescent="0.35">
      <c r="B5" s="113"/>
      <c r="C5" s="113"/>
      <c r="D5" s="113"/>
      <c r="E5" s="113"/>
      <c r="F5" s="113"/>
      <c r="G5" s="113"/>
      <c r="H5" s="113"/>
      <c r="I5" s="113"/>
      <c r="J5" s="113"/>
      <c r="K5" s="113"/>
      <c r="L5" s="113"/>
      <c r="M5" s="113"/>
    </row>
    <row r="6" spans="1:30" ht="15.75" customHeight="1" x14ac:dyDescent="0.35">
      <c r="B6" s="393" t="s">
        <v>99</v>
      </c>
      <c r="C6" s="393"/>
      <c r="D6" s="393"/>
      <c r="E6" s="393"/>
      <c r="F6" s="393"/>
      <c r="G6" s="393"/>
      <c r="H6" s="393"/>
      <c r="I6" s="393"/>
      <c r="J6" s="393"/>
      <c r="K6" s="393"/>
      <c r="L6" s="393"/>
      <c r="M6" s="393"/>
      <c r="N6" s="393"/>
    </row>
    <row r="7" spans="1:30" ht="15.75" customHeight="1" x14ac:dyDescent="0.35">
      <c r="B7" s="113"/>
      <c r="C7" s="113"/>
      <c r="D7" s="113"/>
      <c r="E7" s="113"/>
      <c r="F7" s="113"/>
      <c r="G7" s="113"/>
      <c r="H7" s="113"/>
      <c r="I7" s="113"/>
      <c r="J7" s="113"/>
      <c r="K7" s="113"/>
      <c r="L7" s="113"/>
      <c r="M7" s="113"/>
      <c r="N7" s="113"/>
    </row>
    <row r="8" spans="1:30" ht="69" customHeight="1" x14ac:dyDescent="0.35">
      <c r="B8" s="394" t="s">
        <v>189</v>
      </c>
      <c r="C8" s="394"/>
      <c r="D8" s="394"/>
      <c r="E8" s="394"/>
      <c r="F8" s="394"/>
      <c r="G8" s="394"/>
      <c r="H8" s="394"/>
      <c r="I8" s="394"/>
      <c r="J8" s="394"/>
      <c r="K8" s="394"/>
      <c r="L8" s="394"/>
      <c r="M8" s="394"/>
      <c r="N8" s="394"/>
      <c r="O8" s="114"/>
    </row>
    <row r="9" spans="1:30" ht="7" customHeight="1" x14ac:dyDescent="0.35">
      <c r="B9" s="123"/>
      <c r="C9" s="123"/>
      <c r="D9" s="123"/>
      <c r="E9" s="123"/>
      <c r="F9" s="123"/>
      <c r="G9" s="123"/>
      <c r="H9" s="123"/>
      <c r="I9" s="123"/>
      <c r="J9" s="123"/>
      <c r="K9" s="123"/>
      <c r="L9" s="123"/>
      <c r="M9" s="123"/>
      <c r="N9" s="123"/>
      <c r="O9" s="114"/>
    </row>
    <row r="10" spans="1:30" ht="15.5" x14ac:dyDescent="0.35">
      <c r="B10" s="112" t="s">
        <v>145</v>
      </c>
    </row>
    <row r="11" spans="1:30" ht="15.5" x14ac:dyDescent="0.35"/>
    <row r="12" spans="1:30" ht="15.5" x14ac:dyDescent="0.35">
      <c r="B12" s="398" t="s">
        <v>119</v>
      </c>
      <c r="C12" s="398"/>
      <c r="D12" s="398"/>
      <c r="E12" s="398"/>
    </row>
    <row r="13" spans="1:30" ht="30" customHeight="1" x14ac:dyDescent="0.35">
      <c r="C13" s="119" t="s">
        <v>12</v>
      </c>
      <c r="D13" s="393" t="s">
        <v>146</v>
      </c>
      <c r="E13" s="393"/>
      <c r="F13" s="393"/>
      <c r="G13" s="393"/>
      <c r="H13" s="393"/>
      <c r="I13" s="393"/>
      <c r="J13" s="393"/>
      <c r="K13" s="393"/>
      <c r="L13" s="393"/>
      <c r="M13" s="393"/>
      <c r="N13" s="393"/>
      <c r="O13" s="393"/>
    </row>
    <row r="14" spans="1:30" ht="15.5" x14ac:dyDescent="0.35">
      <c r="C14" s="115" t="s">
        <v>13</v>
      </c>
      <c r="D14" s="112" t="s">
        <v>120</v>
      </c>
    </row>
    <row r="15" spans="1:30" ht="15.5" x14ac:dyDescent="0.35">
      <c r="C15" s="115" t="s">
        <v>14</v>
      </c>
      <c r="D15" s="112" t="s">
        <v>121</v>
      </c>
    </row>
    <row r="16" spans="1:30" ht="15.5" x14ac:dyDescent="0.35">
      <c r="C16" s="115"/>
    </row>
    <row r="17" spans="2:5" ht="15.5" x14ac:dyDescent="0.35">
      <c r="B17" s="398" t="s">
        <v>122</v>
      </c>
      <c r="C17" s="398"/>
      <c r="D17" s="398"/>
      <c r="E17" s="398"/>
    </row>
    <row r="18" spans="2:5" ht="15.5" x14ac:dyDescent="0.35">
      <c r="B18" s="140"/>
      <c r="C18" s="140" t="s">
        <v>12</v>
      </c>
      <c r="D18" s="112" t="s">
        <v>191</v>
      </c>
      <c r="E18" s="140"/>
    </row>
    <row r="19" spans="2:5" ht="15.5" x14ac:dyDescent="0.35">
      <c r="B19" s="140"/>
      <c r="C19" s="140"/>
      <c r="D19" s="124" t="s">
        <v>123</v>
      </c>
      <c r="E19" s="140"/>
    </row>
    <row r="20" spans="2:5" ht="15.5" x14ac:dyDescent="0.35">
      <c r="C20" s="115" t="s">
        <v>115</v>
      </c>
      <c r="D20" s="112" t="s">
        <v>116</v>
      </c>
    </row>
    <row r="21" spans="2:5" ht="15.5" x14ac:dyDescent="0.35">
      <c r="C21" s="115" t="s">
        <v>14</v>
      </c>
      <c r="D21" s="112" t="s">
        <v>125</v>
      </c>
    </row>
    <row r="22" spans="2:5" ht="15.5" x14ac:dyDescent="0.35">
      <c r="C22" s="115"/>
      <c r="D22" s="116" t="s">
        <v>100</v>
      </c>
      <c r="E22" s="112" t="s">
        <v>102</v>
      </c>
    </row>
    <row r="23" spans="2:5" ht="15.5" x14ac:dyDescent="0.35">
      <c r="C23" s="115"/>
      <c r="D23" s="116" t="s">
        <v>100</v>
      </c>
      <c r="E23" s="112" t="s">
        <v>104</v>
      </c>
    </row>
    <row r="24" spans="2:5" ht="15.5" x14ac:dyDescent="0.35">
      <c r="C24" s="115"/>
      <c r="D24" s="116"/>
      <c r="E24" s="124" t="s">
        <v>154</v>
      </c>
    </row>
    <row r="25" spans="2:5" ht="15.5" x14ac:dyDescent="0.35">
      <c r="C25" s="115"/>
      <c r="D25" s="116" t="s">
        <v>100</v>
      </c>
      <c r="E25" s="112" t="s">
        <v>117</v>
      </c>
    </row>
    <row r="26" spans="2:5" ht="15.5" x14ac:dyDescent="0.35">
      <c r="D26" s="124" t="s">
        <v>124</v>
      </c>
    </row>
    <row r="27" spans="2:5" ht="15.5" x14ac:dyDescent="0.35">
      <c r="C27" s="115" t="s">
        <v>15</v>
      </c>
      <c r="D27" s="112" t="s">
        <v>126</v>
      </c>
    </row>
    <row r="28" spans="2:5" ht="15.5" x14ac:dyDescent="0.35">
      <c r="C28" s="115"/>
      <c r="D28" s="116" t="s">
        <v>100</v>
      </c>
      <c r="E28" s="112" t="s">
        <v>103</v>
      </c>
    </row>
    <row r="29" spans="2:5" ht="15.5" x14ac:dyDescent="0.35">
      <c r="C29" s="115"/>
      <c r="D29" s="116" t="s">
        <v>100</v>
      </c>
      <c r="E29" s="112" t="s">
        <v>117</v>
      </c>
    </row>
    <row r="30" spans="2:5" ht="15.5" x14ac:dyDescent="0.35">
      <c r="D30" s="124" t="s">
        <v>127</v>
      </c>
    </row>
    <row r="31" spans="2:5" ht="15.5" x14ac:dyDescent="0.35">
      <c r="C31" s="115" t="s">
        <v>16</v>
      </c>
      <c r="D31" s="112" t="s">
        <v>157</v>
      </c>
    </row>
    <row r="32" spans="2:5" ht="15.5" x14ac:dyDescent="0.35">
      <c r="C32" s="115"/>
      <c r="D32" s="116" t="s">
        <v>100</v>
      </c>
      <c r="E32" s="112" t="s">
        <v>88</v>
      </c>
    </row>
    <row r="33" spans="3:14" ht="15.5" x14ac:dyDescent="0.35">
      <c r="C33" s="115"/>
      <c r="D33" s="116" t="s">
        <v>100</v>
      </c>
      <c r="E33" s="112" t="s">
        <v>117</v>
      </c>
    </row>
    <row r="34" spans="3:14" ht="15.5" x14ac:dyDescent="0.35">
      <c r="C34" s="115" t="s">
        <v>17</v>
      </c>
      <c r="D34" s="112" t="s">
        <v>190</v>
      </c>
    </row>
    <row r="35" spans="3:14" ht="15.5" x14ac:dyDescent="0.35">
      <c r="C35" s="115"/>
      <c r="D35" s="116" t="s">
        <v>100</v>
      </c>
      <c r="E35" s="112" t="s">
        <v>88</v>
      </c>
    </row>
    <row r="36" spans="3:14" ht="15.5" x14ac:dyDescent="0.35">
      <c r="C36" s="115"/>
      <c r="D36" s="116" t="s">
        <v>100</v>
      </c>
      <c r="E36" s="112" t="s">
        <v>117</v>
      </c>
    </row>
    <row r="37" spans="3:14" ht="15.5" x14ac:dyDescent="0.35">
      <c r="C37" s="112" t="s">
        <v>20</v>
      </c>
      <c r="D37" s="124" t="s">
        <v>128</v>
      </c>
    </row>
    <row r="38" spans="3:14" ht="15.5" x14ac:dyDescent="0.35">
      <c r="D38" s="124" t="s">
        <v>129</v>
      </c>
    </row>
    <row r="39" spans="3:14" ht="15.5" x14ac:dyDescent="0.35">
      <c r="C39" s="112" t="s">
        <v>21</v>
      </c>
      <c r="D39" s="125" t="s">
        <v>130</v>
      </c>
    </row>
    <row r="40" spans="3:14" ht="15.5" x14ac:dyDescent="0.35">
      <c r="D40" s="141" t="s">
        <v>158</v>
      </c>
    </row>
    <row r="41" spans="3:14" ht="15.5" x14ac:dyDescent="0.35">
      <c r="C41" s="115" t="s">
        <v>22</v>
      </c>
      <c r="D41" s="397" t="s">
        <v>118</v>
      </c>
      <c r="E41" s="397"/>
      <c r="F41" s="397"/>
      <c r="G41" s="397"/>
      <c r="H41" s="397"/>
      <c r="I41" s="397"/>
      <c r="J41" s="397"/>
      <c r="K41" s="397"/>
      <c r="L41" s="397"/>
      <c r="M41" s="397"/>
      <c r="N41" s="397"/>
    </row>
    <row r="42" spans="3:14" ht="15.5" x14ac:dyDescent="0.35">
      <c r="C42" s="115"/>
      <c r="D42" s="142" t="s">
        <v>131</v>
      </c>
      <c r="E42" s="125"/>
      <c r="F42" s="125"/>
      <c r="G42" s="125"/>
      <c r="H42" s="125"/>
      <c r="I42" s="125"/>
      <c r="J42" s="125"/>
      <c r="K42" s="125"/>
      <c r="L42" s="125"/>
      <c r="M42" s="125"/>
      <c r="N42" s="125"/>
    </row>
    <row r="43" spans="3:14" ht="15.5" x14ac:dyDescent="0.35">
      <c r="C43" s="115" t="s">
        <v>18</v>
      </c>
      <c r="D43" s="142" t="s">
        <v>132</v>
      </c>
      <c r="E43" s="125"/>
      <c r="F43" s="125"/>
      <c r="G43" s="125"/>
      <c r="H43" s="125"/>
      <c r="I43" s="125"/>
      <c r="J43" s="125"/>
      <c r="K43" s="125"/>
      <c r="L43" s="125"/>
      <c r="M43" s="125"/>
      <c r="N43" s="125"/>
    </row>
    <row r="44" spans="3:14" ht="15.5" x14ac:dyDescent="0.35">
      <c r="C44" s="115" t="s">
        <v>23</v>
      </c>
      <c r="D44" s="142" t="s">
        <v>194</v>
      </c>
      <c r="E44" s="125"/>
      <c r="F44" s="125"/>
      <c r="G44" s="125"/>
      <c r="H44" s="125"/>
      <c r="I44" s="125"/>
      <c r="J44" s="125"/>
      <c r="K44" s="125"/>
      <c r="L44" s="125"/>
      <c r="M44" s="125"/>
      <c r="N44" s="125"/>
    </row>
    <row r="45" spans="3:14" ht="15.5" x14ac:dyDescent="0.35">
      <c r="C45" s="115"/>
      <c r="D45" s="142" t="s">
        <v>159</v>
      </c>
      <c r="E45" s="125"/>
      <c r="F45" s="125"/>
      <c r="G45" s="125"/>
      <c r="H45" s="125"/>
      <c r="I45" s="125"/>
      <c r="J45" s="125"/>
      <c r="K45" s="125"/>
      <c r="L45" s="125"/>
      <c r="M45" s="125"/>
      <c r="N45" s="125"/>
    </row>
    <row r="46" spans="3:14" ht="15.5" x14ac:dyDescent="0.35">
      <c r="C46" s="115" t="s">
        <v>24</v>
      </c>
      <c r="D46" s="142" t="s">
        <v>195</v>
      </c>
      <c r="E46" s="125"/>
      <c r="F46" s="125"/>
      <c r="G46" s="125"/>
      <c r="H46" s="125"/>
      <c r="I46" s="125"/>
      <c r="J46" s="125"/>
      <c r="K46" s="125"/>
      <c r="L46" s="125"/>
      <c r="M46" s="125"/>
      <c r="N46" s="125"/>
    </row>
    <row r="47" spans="3:14" ht="15.5" x14ac:dyDescent="0.35">
      <c r="C47" s="115"/>
      <c r="D47" s="142" t="s">
        <v>133</v>
      </c>
      <c r="E47" s="125"/>
      <c r="F47" s="125"/>
      <c r="G47" s="125"/>
      <c r="H47" s="125"/>
      <c r="I47" s="125"/>
      <c r="J47" s="125"/>
      <c r="K47" s="125"/>
      <c r="L47" s="125"/>
      <c r="M47" s="125"/>
      <c r="N47" s="125"/>
    </row>
    <row r="48" spans="3:14" ht="15.5" x14ac:dyDescent="0.35">
      <c r="C48" s="115" t="s">
        <v>18</v>
      </c>
      <c r="D48" s="142" t="s">
        <v>134</v>
      </c>
      <c r="E48" s="125"/>
      <c r="F48" s="125"/>
      <c r="G48" s="125"/>
      <c r="H48" s="125"/>
      <c r="I48" s="125"/>
      <c r="J48" s="125"/>
      <c r="K48" s="125"/>
      <c r="L48" s="125"/>
      <c r="M48" s="125"/>
      <c r="N48" s="125"/>
    </row>
    <row r="49" spans="2:16" ht="15.5" x14ac:dyDescent="0.35">
      <c r="C49" s="115"/>
      <c r="D49" s="142"/>
      <c r="E49" s="125"/>
      <c r="F49" s="125"/>
      <c r="G49" s="125"/>
      <c r="H49" s="125"/>
      <c r="I49" s="125"/>
      <c r="J49" s="125"/>
      <c r="K49" s="125"/>
      <c r="L49" s="125"/>
      <c r="M49" s="125"/>
      <c r="N49" s="125"/>
    </row>
    <row r="50" spans="2:16" ht="15.5" x14ac:dyDescent="0.35">
      <c r="B50" s="143" t="s">
        <v>161</v>
      </c>
      <c r="C50" s="143"/>
      <c r="D50" s="143"/>
      <c r="E50" s="143"/>
      <c r="F50" s="143"/>
      <c r="G50" s="125"/>
      <c r="H50" s="125"/>
      <c r="I50" s="125"/>
      <c r="J50" s="125"/>
      <c r="K50" s="125"/>
      <c r="L50" s="125"/>
      <c r="M50" s="125"/>
      <c r="N50" s="125"/>
    </row>
    <row r="51" spans="2:16" ht="15.5" x14ac:dyDescent="0.35">
      <c r="C51" s="115" t="s">
        <v>12</v>
      </c>
      <c r="D51" s="125" t="s">
        <v>135</v>
      </c>
      <c r="E51" s="125"/>
      <c r="F51" s="125"/>
      <c r="G51" s="125"/>
      <c r="H51" s="125"/>
      <c r="I51" s="125"/>
      <c r="J51" s="125"/>
      <c r="K51" s="125"/>
      <c r="L51" s="125"/>
      <c r="M51" s="125"/>
      <c r="N51" s="125"/>
    </row>
    <row r="52" spans="2:16" ht="15.5" x14ac:dyDescent="0.35">
      <c r="C52" s="115"/>
      <c r="D52" s="117" t="s">
        <v>100</v>
      </c>
      <c r="E52" s="125" t="s">
        <v>176</v>
      </c>
      <c r="F52" s="125"/>
      <c r="G52" s="125"/>
      <c r="H52" s="125"/>
      <c r="I52" s="125"/>
      <c r="J52" s="125"/>
      <c r="K52" s="125"/>
      <c r="L52" s="125"/>
      <c r="M52" s="125"/>
      <c r="N52" s="125"/>
    </row>
    <row r="53" spans="2:16" ht="15.5" x14ac:dyDescent="0.35">
      <c r="C53" s="115"/>
      <c r="D53" s="117" t="s">
        <v>100</v>
      </c>
      <c r="E53" s="125" t="s">
        <v>182</v>
      </c>
      <c r="F53" s="125"/>
      <c r="G53" s="125"/>
      <c r="H53" s="125"/>
      <c r="I53" s="125"/>
      <c r="J53" s="125"/>
      <c r="K53" s="125"/>
      <c r="L53" s="125"/>
      <c r="M53" s="125"/>
      <c r="N53" s="125"/>
    </row>
    <row r="54" spans="2:16" ht="15.5" x14ac:dyDescent="0.35">
      <c r="C54" s="115"/>
      <c r="D54" s="117"/>
      <c r="E54" s="142" t="s">
        <v>160</v>
      </c>
      <c r="F54" s="125"/>
      <c r="G54" s="125"/>
      <c r="H54" s="125"/>
      <c r="I54" s="125"/>
      <c r="J54" s="125"/>
      <c r="K54" s="125"/>
      <c r="L54" s="125"/>
      <c r="M54" s="125"/>
      <c r="N54" s="125"/>
    </row>
    <row r="55" spans="2:16" ht="15.65" customHeight="1" x14ac:dyDescent="0.35">
      <c r="C55" s="115"/>
      <c r="D55" s="117" t="s">
        <v>100</v>
      </c>
      <c r="E55" s="390" t="s">
        <v>148</v>
      </c>
      <c r="F55" s="390"/>
      <c r="G55" s="390"/>
      <c r="H55" s="390"/>
      <c r="I55" s="390"/>
      <c r="J55" s="390"/>
      <c r="K55" s="390"/>
      <c r="L55" s="390"/>
      <c r="M55" s="390"/>
      <c r="N55" s="390"/>
      <c r="P55" s="118"/>
    </row>
    <row r="56" spans="2:16" ht="15.75" customHeight="1" x14ac:dyDescent="0.35">
      <c r="C56" s="112" t="s">
        <v>13</v>
      </c>
      <c r="D56" s="125" t="s">
        <v>136</v>
      </c>
      <c r="E56" s="144"/>
      <c r="F56" s="144"/>
      <c r="G56" s="144"/>
      <c r="H56" s="144"/>
      <c r="I56" s="144"/>
      <c r="J56" s="144"/>
      <c r="K56" s="144"/>
      <c r="L56" s="144"/>
      <c r="M56" s="144"/>
      <c r="N56" s="144"/>
    </row>
    <row r="57" spans="2:16" ht="15.75" customHeight="1" x14ac:dyDescent="0.35">
      <c r="D57" s="117"/>
      <c r="E57" s="391" t="s">
        <v>106</v>
      </c>
      <c r="F57" s="392"/>
      <c r="G57" s="392"/>
      <c r="H57" s="392"/>
      <c r="I57" s="392"/>
      <c r="J57" s="392"/>
      <c r="K57" s="392"/>
      <c r="L57" s="392"/>
      <c r="M57" s="392"/>
      <c r="N57" s="392"/>
    </row>
    <row r="58" spans="2:16" ht="15.75" customHeight="1" x14ac:dyDescent="0.35">
      <c r="C58" s="112" t="s">
        <v>14</v>
      </c>
      <c r="D58" s="125" t="s">
        <v>137</v>
      </c>
      <c r="E58" s="144"/>
      <c r="F58" s="144"/>
      <c r="G58" s="144"/>
      <c r="H58" s="144"/>
      <c r="I58" s="144"/>
      <c r="J58" s="144"/>
      <c r="K58" s="144"/>
      <c r="L58" s="144"/>
      <c r="M58" s="144"/>
      <c r="N58" s="144"/>
    </row>
    <row r="59" spans="2:16" ht="15.75" customHeight="1" x14ac:dyDescent="0.35">
      <c r="D59" s="117"/>
      <c r="E59" s="139" t="s">
        <v>141</v>
      </c>
      <c r="F59" s="126"/>
      <c r="G59" s="126"/>
      <c r="H59" s="126"/>
      <c r="I59" s="126"/>
      <c r="J59" s="126"/>
      <c r="K59" s="126"/>
      <c r="L59" s="126"/>
      <c r="M59" s="126"/>
      <c r="N59" s="126"/>
    </row>
    <row r="60" spans="2:16" ht="30.65" customHeight="1" x14ac:dyDescent="0.35">
      <c r="C60" s="145" t="s">
        <v>18</v>
      </c>
      <c r="D60" s="387" t="s">
        <v>105</v>
      </c>
      <c r="E60" s="387"/>
      <c r="F60" s="387"/>
      <c r="G60" s="387"/>
      <c r="H60" s="387"/>
      <c r="I60" s="387"/>
      <c r="J60" s="387"/>
      <c r="K60" s="387"/>
      <c r="L60" s="387"/>
      <c r="M60" s="387"/>
      <c r="N60" s="387"/>
      <c r="O60" s="387"/>
    </row>
    <row r="61" spans="2:16" ht="15.75" customHeight="1" x14ac:dyDescent="0.35">
      <c r="D61" s="117"/>
      <c r="E61" s="139" t="s">
        <v>138</v>
      </c>
      <c r="F61" s="126"/>
      <c r="G61" s="126"/>
      <c r="H61" s="126"/>
      <c r="I61" s="126"/>
      <c r="J61" s="126"/>
      <c r="K61" s="126"/>
      <c r="L61" s="126"/>
      <c r="M61" s="126"/>
      <c r="N61" s="126"/>
    </row>
    <row r="62" spans="2:16" ht="15.75" customHeight="1" x14ac:dyDescent="0.35">
      <c r="C62" s="112" t="s">
        <v>18</v>
      </c>
      <c r="D62" s="124" t="s">
        <v>147</v>
      </c>
      <c r="E62" s="154"/>
      <c r="F62" s="154"/>
      <c r="G62" s="154"/>
      <c r="H62" s="154"/>
      <c r="I62" s="154"/>
      <c r="J62" s="154"/>
      <c r="K62" s="395" t="s">
        <v>76</v>
      </c>
      <c r="L62" s="396"/>
      <c r="M62" s="154"/>
      <c r="N62" s="154"/>
      <c r="O62" s="154"/>
    </row>
    <row r="63" spans="2:16" ht="15.75" customHeight="1" x14ac:dyDescent="0.35">
      <c r="D63" s="152"/>
      <c r="E63" s="152"/>
      <c r="F63" s="152"/>
      <c r="G63" s="152"/>
      <c r="H63" s="152"/>
      <c r="I63" s="152"/>
      <c r="J63" s="152"/>
      <c r="K63" s="152"/>
      <c r="L63" s="152"/>
      <c r="M63" s="152"/>
      <c r="N63" s="152"/>
      <c r="O63" s="152"/>
    </row>
    <row r="64" spans="2:16" ht="15.75" customHeight="1" x14ac:dyDescent="0.35">
      <c r="B64" s="143" t="s">
        <v>162</v>
      </c>
      <c r="D64" s="117"/>
      <c r="E64" s="139"/>
      <c r="F64" s="126"/>
      <c r="G64" s="126"/>
      <c r="H64" s="126"/>
      <c r="I64" s="126"/>
      <c r="J64" s="126"/>
      <c r="K64" s="126"/>
      <c r="L64" s="126"/>
      <c r="M64" s="126"/>
      <c r="N64" s="126"/>
    </row>
    <row r="65" spans="2:16" ht="15.75" customHeight="1" x14ac:dyDescent="0.35">
      <c r="C65" s="119" t="s">
        <v>12</v>
      </c>
      <c r="D65" s="388" t="s">
        <v>178</v>
      </c>
      <c r="E65" s="388"/>
      <c r="F65" s="388"/>
      <c r="G65" s="388"/>
      <c r="H65" s="388"/>
      <c r="I65" s="388"/>
      <c r="J65" s="388"/>
      <c r="K65" s="388"/>
      <c r="L65" s="388"/>
      <c r="M65" s="388"/>
      <c r="N65" s="126"/>
    </row>
    <row r="66" spans="2:16" ht="15.75" customHeight="1" x14ac:dyDescent="0.35">
      <c r="D66" s="117"/>
      <c r="E66" s="386" t="s">
        <v>163</v>
      </c>
      <c r="F66" s="386"/>
      <c r="G66" s="386"/>
      <c r="H66" s="386"/>
      <c r="I66" s="386"/>
      <c r="J66" s="386"/>
      <c r="K66" s="386"/>
      <c r="L66" s="386"/>
      <c r="M66" s="386"/>
      <c r="N66" s="386"/>
      <c r="O66" s="386"/>
      <c r="P66" s="386"/>
    </row>
    <row r="67" spans="2:16" ht="15.75" customHeight="1" x14ac:dyDescent="0.35">
      <c r="D67" s="117"/>
      <c r="E67" s="386" t="s">
        <v>193</v>
      </c>
      <c r="F67" s="386"/>
      <c r="G67" s="386"/>
      <c r="H67" s="386"/>
      <c r="I67" s="386"/>
      <c r="J67" s="386"/>
      <c r="K67" s="386"/>
      <c r="L67" s="386"/>
      <c r="M67" s="386"/>
      <c r="N67" s="386"/>
      <c r="O67" s="386"/>
      <c r="P67" s="386"/>
    </row>
    <row r="68" spans="2:16" ht="15.75" customHeight="1" x14ac:dyDescent="0.35">
      <c r="C68" s="112" t="s">
        <v>13</v>
      </c>
      <c r="D68" s="388" t="s">
        <v>164</v>
      </c>
      <c r="E68" s="388"/>
      <c r="F68" s="388"/>
      <c r="G68" s="388"/>
      <c r="H68" s="388"/>
      <c r="I68" s="388"/>
      <c r="J68" s="388"/>
      <c r="K68" s="388"/>
      <c r="L68" s="127"/>
      <c r="M68" s="127"/>
      <c r="N68" s="127"/>
      <c r="O68" s="127"/>
      <c r="P68" s="127"/>
    </row>
    <row r="69" spans="2:16" ht="15.75" customHeight="1" x14ac:dyDescent="0.35">
      <c r="D69" s="155"/>
      <c r="E69" s="386" t="s">
        <v>165</v>
      </c>
      <c r="F69" s="386"/>
      <c r="G69" s="386"/>
      <c r="H69" s="386"/>
      <c r="I69" s="386"/>
      <c r="J69" s="386"/>
      <c r="K69" s="386"/>
      <c r="L69" s="386"/>
      <c r="M69" s="386"/>
      <c r="N69" s="127"/>
      <c r="O69" s="127"/>
      <c r="P69" s="127"/>
    </row>
    <row r="70" spans="2:16" ht="15.75" customHeight="1" x14ac:dyDescent="0.35">
      <c r="C70" s="117" t="s">
        <v>18</v>
      </c>
      <c r="D70" s="386" t="s">
        <v>139</v>
      </c>
      <c r="E70" s="386"/>
      <c r="F70" s="386"/>
      <c r="G70" s="386"/>
      <c r="H70" s="386"/>
      <c r="I70" s="386"/>
      <c r="J70" s="386"/>
      <c r="K70" s="386"/>
      <c r="L70" s="386"/>
      <c r="M70" s="386"/>
      <c r="N70" s="127"/>
      <c r="O70" s="127"/>
    </row>
    <row r="71" spans="2:16" ht="15.75" customHeight="1" x14ac:dyDescent="0.35">
      <c r="D71" s="117"/>
      <c r="E71" s="386" t="s">
        <v>140</v>
      </c>
      <c r="F71" s="386"/>
      <c r="G71" s="386"/>
      <c r="H71" s="386"/>
      <c r="I71" s="386"/>
      <c r="J71" s="386"/>
      <c r="K71" s="386"/>
      <c r="L71" s="386"/>
      <c r="M71" s="386"/>
      <c r="N71" s="386"/>
      <c r="O71" s="127"/>
      <c r="P71" s="127"/>
    </row>
    <row r="72" spans="2:16" ht="15.75" customHeight="1" x14ac:dyDescent="0.35">
      <c r="C72" s="117" t="s">
        <v>18</v>
      </c>
      <c r="D72" s="386" t="s">
        <v>166</v>
      </c>
      <c r="E72" s="386"/>
      <c r="F72" s="386"/>
      <c r="G72" s="386"/>
      <c r="H72" s="386"/>
      <c r="I72" s="386"/>
      <c r="J72" s="386"/>
      <c r="K72" s="386"/>
      <c r="L72" s="386"/>
      <c r="M72" s="386"/>
      <c r="N72" s="127"/>
      <c r="O72" s="127"/>
      <c r="P72" s="127"/>
    </row>
    <row r="73" spans="2:16" ht="15.75" customHeight="1" x14ac:dyDescent="0.35">
      <c r="D73" s="117"/>
      <c r="E73" s="127"/>
      <c r="F73" s="127"/>
      <c r="G73" s="127"/>
      <c r="H73" s="127"/>
      <c r="I73" s="127"/>
      <c r="J73" s="127"/>
      <c r="K73" s="127"/>
      <c r="L73" s="127"/>
      <c r="M73" s="127"/>
      <c r="N73" s="127"/>
      <c r="O73" s="127"/>
      <c r="P73" s="127"/>
    </row>
    <row r="74" spans="2:16" ht="16" customHeight="1" x14ac:dyDescent="0.35">
      <c r="B74" s="143" t="s">
        <v>142</v>
      </c>
      <c r="C74" s="119"/>
      <c r="D74" s="117"/>
      <c r="E74" s="146"/>
      <c r="F74" s="146"/>
      <c r="G74" s="146"/>
      <c r="H74" s="146"/>
      <c r="I74" s="146"/>
      <c r="J74" s="146"/>
      <c r="K74" s="146"/>
      <c r="L74" s="146"/>
      <c r="M74" s="146"/>
      <c r="N74" s="146"/>
      <c r="O74" s="146"/>
      <c r="P74" s="146"/>
    </row>
    <row r="75" spans="2:16" ht="16" customHeight="1" x14ac:dyDescent="0.35">
      <c r="C75" s="119" t="s">
        <v>12</v>
      </c>
      <c r="D75" s="388" t="s">
        <v>107</v>
      </c>
      <c r="E75" s="388"/>
      <c r="F75" s="388"/>
      <c r="G75" s="388"/>
      <c r="H75" s="388"/>
      <c r="I75" s="388"/>
      <c r="J75" s="388"/>
      <c r="K75" s="388"/>
      <c r="L75" s="388"/>
      <c r="M75" s="388"/>
      <c r="N75" s="126"/>
    </row>
    <row r="76" spans="2:16" ht="16" customHeight="1" x14ac:dyDescent="0.35">
      <c r="D76" s="117" t="s">
        <v>100</v>
      </c>
      <c r="E76" s="388" t="s">
        <v>108</v>
      </c>
      <c r="F76" s="388"/>
      <c r="G76" s="388"/>
      <c r="H76" s="388"/>
      <c r="I76" s="388"/>
      <c r="J76" s="388"/>
      <c r="K76" s="388"/>
      <c r="L76" s="388"/>
      <c r="M76" s="388"/>
      <c r="N76" s="388"/>
      <c r="O76" s="388"/>
    </row>
    <row r="77" spans="2:16" ht="16" customHeight="1" x14ac:dyDescent="0.35">
      <c r="D77" s="117"/>
      <c r="E77" s="386" t="s">
        <v>109</v>
      </c>
      <c r="F77" s="386"/>
      <c r="G77" s="386"/>
      <c r="H77" s="386"/>
      <c r="I77" s="386"/>
      <c r="J77" s="386"/>
      <c r="K77" s="386"/>
      <c r="L77" s="386"/>
      <c r="M77" s="386"/>
      <c r="N77" s="386"/>
      <c r="O77" s="386"/>
      <c r="P77" s="386"/>
    </row>
    <row r="78" spans="2:16" ht="16" customHeight="1" x14ac:dyDescent="0.35">
      <c r="D78" s="388" t="s">
        <v>155</v>
      </c>
      <c r="E78" s="388"/>
      <c r="F78" s="388"/>
      <c r="G78" s="388"/>
      <c r="H78" s="388"/>
      <c r="I78" s="388"/>
      <c r="J78" s="388"/>
      <c r="K78" s="388"/>
      <c r="L78" s="388"/>
      <c r="M78" s="388"/>
      <c r="N78" s="127"/>
      <c r="O78" s="127"/>
      <c r="P78" s="127"/>
    </row>
    <row r="79" spans="2:16" ht="16" customHeight="1" x14ac:dyDescent="0.35">
      <c r="C79" s="117"/>
      <c r="D79" s="127"/>
      <c r="E79" s="127"/>
      <c r="F79" s="127"/>
      <c r="G79" s="127"/>
      <c r="H79" s="127"/>
      <c r="I79" s="127"/>
      <c r="J79" s="127"/>
      <c r="K79" s="127"/>
      <c r="L79" s="127"/>
      <c r="M79" s="127"/>
      <c r="N79" s="127"/>
      <c r="O79" s="127"/>
    </row>
    <row r="80" spans="2:16" ht="16" customHeight="1" x14ac:dyDescent="0.35">
      <c r="B80" s="143" t="s">
        <v>143</v>
      </c>
      <c r="C80" s="117"/>
      <c r="D80" s="127"/>
      <c r="E80" s="127"/>
      <c r="F80" s="127"/>
      <c r="G80" s="127"/>
      <c r="H80" s="127"/>
      <c r="I80" s="127"/>
      <c r="J80" s="127"/>
      <c r="K80" s="127"/>
      <c r="L80" s="127"/>
      <c r="M80" s="127"/>
      <c r="N80" s="127"/>
      <c r="O80" s="127"/>
    </row>
    <row r="81" spans="2:15" ht="16" customHeight="1" x14ac:dyDescent="0.35">
      <c r="C81" s="117"/>
      <c r="D81" s="127"/>
      <c r="E81" s="127"/>
      <c r="F81" s="127"/>
      <c r="G81" s="127"/>
      <c r="H81" s="127"/>
      <c r="I81" s="127"/>
      <c r="J81" s="127"/>
      <c r="K81" s="127"/>
      <c r="L81" s="127"/>
      <c r="M81" s="127"/>
      <c r="N81" s="127"/>
      <c r="O81" s="127"/>
    </row>
    <row r="82" spans="2:15" ht="16.5" customHeight="1" x14ac:dyDescent="0.35">
      <c r="C82" s="119" t="s">
        <v>12</v>
      </c>
      <c r="D82" s="388" t="s">
        <v>167</v>
      </c>
      <c r="E82" s="388"/>
      <c r="F82" s="388"/>
      <c r="G82" s="388"/>
      <c r="H82" s="388"/>
      <c r="I82" s="388"/>
      <c r="J82" s="388"/>
      <c r="K82" s="388"/>
      <c r="L82" s="388"/>
      <c r="M82" s="388"/>
      <c r="N82" s="127"/>
      <c r="O82" s="127"/>
    </row>
    <row r="83" spans="2:15" ht="17.149999999999999" customHeight="1" x14ac:dyDescent="0.35">
      <c r="C83" s="119" t="s">
        <v>18</v>
      </c>
      <c r="D83" s="388" t="s">
        <v>168</v>
      </c>
      <c r="E83" s="388"/>
      <c r="F83" s="388"/>
      <c r="G83" s="388"/>
      <c r="H83" s="388"/>
      <c r="I83" s="388"/>
      <c r="J83" s="388"/>
      <c r="K83" s="388"/>
      <c r="L83" s="388"/>
      <c r="M83" s="388"/>
      <c r="N83" s="155"/>
      <c r="O83" s="127"/>
    </row>
    <row r="84" spans="2:15" ht="17.149999999999999" customHeight="1" x14ac:dyDescent="0.35">
      <c r="C84" s="119" t="s">
        <v>18</v>
      </c>
      <c r="D84" s="388" t="s">
        <v>169</v>
      </c>
      <c r="E84" s="388"/>
      <c r="F84" s="388"/>
      <c r="G84" s="388"/>
      <c r="H84" s="388"/>
      <c r="I84" s="388"/>
      <c r="J84" s="388"/>
      <c r="K84" s="388"/>
      <c r="L84" s="388"/>
      <c r="M84" s="388"/>
      <c r="N84" s="388"/>
      <c r="O84" s="388"/>
    </row>
    <row r="85" spans="2:15" ht="16" customHeight="1" x14ac:dyDescent="0.35">
      <c r="C85" s="117"/>
      <c r="D85" s="117" t="s">
        <v>100</v>
      </c>
      <c r="E85" s="388" t="s">
        <v>110</v>
      </c>
      <c r="F85" s="388"/>
      <c r="G85" s="388"/>
      <c r="H85" s="388"/>
      <c r="I85" s="388"/>
      <c r="J85" s="388"/>
      <c r="K85" s="388"/>
      <c r="L85" s="388"/>
      <c r="M85" s="388"/>
      <c r="N85" s="388"/>
      <c r="O85" s="388"/>
    </row>
    <row r="86" spans="2:15" ht="16" customHeight="1" x14ac:dyDescent="0.35">
      <c r="C86" s="119" t="s">
        <v>13</v>
      </c>
      <c r="D86" s="388" t="s">
        <v>111</v>
      </c>
      <c r="E86" s="388"/>
      <c r="F86" s="388"/>
      <c r="G86" s="388"/>
      <c r="H86" s="388"/>
      <c r="I86" s="388"/>
      <c r="J86" s="388"/>
      <c r="K86" s="388"/>
      <c r="L86" s="388"/>
      <c r="M86" s="388"/>
      <c r="N86" s="127"/>
      <c r="O86" s="127"/>
    </row>
    <row r="87" spans="2:15" ht="16" customHeight="1" x14ac:dyDescent="0.35">
      <c r="C87" s="119" t="s">
        <v>14</v>
      </c>
      <c r="D87" s="386" t="s">
        <v>112</v>
      </c>
      <c r="E87" s="386"/>
      <c r="F87" s="386"/>
      <c r="G87" s="386"/>
      <c r="H87" s="386"/>
      <c r="I87" s="386"/>
      <c r="J87" s="386"/>
      <c r="K87" s="386"/>
      <c r="L87" s="386"/>
      <c r="M87" s="127"/>
      <c r="N87" s="127"/>
      <c r="O87" s="127"/>
    </row>
    <row r="88" spans="2:15" ht="16" customHeight="1" x14ac:dyDescent="0.35">
      <c r="C88" s="119" t="s">
        <v>15</v>
      </c>
      <c r="D88" s="386" t="s">
        <v>113</v>
      </c>
      <c r="E88" s="386"/>
      <c r="F88" s="386"/>
      <c r="G88" s="386"/>
      <c r="H88" s="386"/>
      <c r="I88" s="386"/>
      <c r="J88" s="386"/>
      <c r="K88" s="386"/>
      <c r="L88" s="386"/>
      <c r="M88" s="386"/>
      <c r="N88" s="127"/>
      <c r="O88" s="127"/>
    </row>
    <row r="89" spans="2:15" ht="16" customHeight="1" x14ac:dyDescent="0.35">
      <c r="C89" s="119"/>
      <c r="D89" s="127"/>
      <c r="E89" s="127"/>
      <c r="F89" s="127"/>
      <c r="G89" s="127"/>
      <c r="H89" s="127"/>
      <c r="I89" s="127"/>
      <c r="J89" s="127"/>
      <c r="K89" s="127"/>
      <c r="L89" s="127"/>
      <c r="M89" s="127"/>
      <c r="N89" s="127"/>
      <c r="O89" s="127"/>
    </row>
    <row r="90" spans="2:15" ht="16" customHeight="1" x14ac:dyDescent="0.35">
      <c r="B90" s="143" t="s">
        <v>170</v>
      </c>
      <c r="C90" s="119"/>
      <c r="D90" s="127"/>
      <c r="E90" s="127"/>
      <c r="F90" s="127"/>
      <c r="G90" s="127"/>
      <c r="H90" s="127"/>
      <c r="I90" s="127"/>
      <c r="J90" s="127"/>
      <c r="K90" s="127"/>
      <c r="L90" s="127"/>
      <c r="M90" s="127"/>
      <c r="N90" s="127"/>
      <c r="O90" s="127"/>
    </row>
    <row r="91" spans="2:15" ht="16" customHeight="1" x14ac:dyDescent="0.35">
      <c r="C91" s="119" t="s">
        <v>12</v>
      </c>
      <c r="D91" s="388" t="s">
        <v>171</v>
      </c>
      <c r="E91" s="388"/>
      <c r="F91" s="388"/>
      <c r="G91" s="388"/>
      <c r="H91" s="388"/>
      <c r="I91" s="388"/>
      <c r="J91" s="388"/>
      <c r="K91" s="388"/>
      <c r="L91" s="388"/>
      <c r="M91" s="388"/>
      <c r="N91" s="127"/>
      <c r="O91" s="127"/>
    </row>
    <row r="92" spans="2:15" ht="16" customHeight="1" x14ac:dyDescent="0.35">
      <c r="C92" s="119"/>
      <c r="D92" s="386" t="s">
        <v>172</v>
      </c>
      <c r="E92" s="386"/>
      <c r="F92" s="386"/>
      <c r="G92" s="386"/>
      <c r="H92" s="386"/>
      <c r="I92" s="386"/>
      <c r="J92" s="386"/>
      <c r="K92" s="386"/>
      <c r="L92" s="386"/>
      <c r="M92" s="127"/>
      <c r="N92" s="127"/>
      <c r="O92" s="127"/>
    </row>
    <row r="93" spans="2:15" ht="16" customHeight="1" x14ac:dyDescent="0.35">
      <c r="C93" s="119" t="s">
        <v>13</v>
      </c>
      <c r="D93" s="386" t="s">
        <v>179</v>
      </c>
      <c r="E93" s="386"/>
      <c r="F93" s="386"/>
      <c r="G93" s="386"/>
      <c r="H93" s="386"/>
      <c r="I93" s="386"/>
      <c r="J93" s="386"/>
      <c r="K93" s="386"/>
      <c r="L93" s="386"/>
      <c r="M93" s="127"/>
      <c r="N93" s="127"/>
      <c r="O93" s="127"/>
    </row>
    <row r="94" spans="2:15" ht="16" customHeight="1" x14ac:dyDescent="0.35">
      <c r="C94" s="119" t="s">
        <v>14</v>
      </c>
      <c r="D94" s="386" t="s">
        <v>180</v>
      </c>
      <c r="E94" s="386"/>
      <c r="F94" s="386"/>
      <c r="G94" s="386"/>
      <c r="H94" s="386"/>
      <c r="I94" s="386"/>
      <c r="J94" s="386"/>
      <c r="K94" s="386"/>
      <c r="L94" s="386"/>
      <c r="M94" s="127"/>
      <c r="N94" s="127"/>
      <c r="O94" s="127"/>
    </row>
    <row r="95" spans="2:15" ht="16" customHeight="1" x14ac:dyDescent="0.35">
      <c r="C95" s="119" t="s">
        <v>15</v>
      </c>
      <c r="D95" s="386" t="s">
        <v>181</v>
      </c>
      <c r="E95" s="386"/>
      <c r="F95" s="386"/>
      <c r="G95" s="386"/>
      <c r="H95" s="386"/>
      <c r="I95" s="386"/>
      <c r="J95" s="386"/>
      <c r="K95" s="386"/>
      <c r="L95" s="386"/>
      <c r="M95" s="127"/>
      <c r="N95" s="127"/>
      <c r="O95" s="127"/>
    </row>
    <row r="96" spans="2:15" ht="15.65" customHeight="1" x14ac:dyDescent="0.35">
      <c r="C96" s="119" t="s">
        <v>18</v>
      </c>
      <c r="D96" s="386" t="s">
        <v>173</v>
      </c>
      <c r="E96" s="386"/>
      <c r="F96" s="386"/>
      <c r="G96" s="386"/>
      <c r="H96" s="386"/>
      <c r="I96" s="386"/>
      <c r="J96" s="386"/>
      <c r="K96" s="386"/>
      <c r="L96" s="386"/>
      <c r="M96" s="386"/>
      <c r="N96" s="386"/>
      <c r="O96" s="386"/>
    </row>
    <row r="97" spans="2:15" ht="15.65" customHeight="1" x14ac:dyDescent="0.35">
      <c r="B97" s="119" t="s">
        <v>18</v>
      </c>
      <c r="C97" s="387" t="s">
        <v>175</v>
      </c>
      <c r="D97" s="387"/>
      <c r="E97" s="387"/>
      <c r="F97" s="387"/>
      <c r="G97" s="387"/>
      <c r="H97" s="387"/>
      <c r="I97" s="387"/>
      <c r="J97" s="387"/>
      <c r="K97" s="387"/>
      <c r="L97" s="387"/>
      <c r="M97" s="387"/>
      <c r="N97" s="387"/>
      <c r="O97" s="127"/>
    </row>
    <row r="98" spans="2:15" ht="15.65" customHeight="1" x14ac:dyDescent="0.35">
      <c r="C98" s="117"/>
      <c r="D98" s="139" t="s">
        <v>138</v>
      </c>
      <c r="E98" s="126"/>
      <c r="F98" s="126"/>
      <c r="G98" s="126"/>
      <c r="H98" s="126"/>
      <c r="I98" s="126"/>
      <c r="J98" s="126"/>
      <c r="K98" s="126"/>
      <c r="L98" s="126"/>
      <c r="M98" s="126"/>
      <c r="O98" s="127"/>
    </row>
    <row r="99" spans="2:15" ht="15.65" customHeight="1" x14ac:dyDescent="0.35">
      <c r="C99" s="117"/>
      <c r="D99" s="139"/>
      <c r="E99" s="126"/>
      <c r="F99" s="126"/>
      <c r="G99" s="126"/>
      <c r="H99" s="126"/>
      <c r="I99" s="126"/>
      <c r="J99" s="126"/>
      <c r="K99" s="126"/>
      <c r="L99" s="126"/>
      <c r="M99" s="126"/>
      <c r="O99" s="127"/>
    </row>
    <row r="100" spans="2:15" ht="15.65" customHeight="1" x14ac:dyDescent="0.35">
      <c r="B100" s="143" t="s">
        <v>174</v>
      </c>
      <c r="C100" s="119"/>
      <c r="D100" s="127"/>
      <c r="E100" s="127"/>
      <c r="F100" s="127"/>
      <c r="G100" s="127"/>
      <c r="H100" s="127"/>
      <c r="I100" s="127"/>
      <c r="J100" s="127"/>
      <c r="K100" s="127"/>
      <c r="L100" s="127"/>
      <c r="M100" s="127"/>
      <c r="N100" s="127"/>
      <c r="O100" s="127"/>
    </row>
    <row r="101" spans="2:15" ht="15.65" customHeight="1" x14ac:dyDescent="0.35">
      <c r="C101" s="119" t="s">
        <v>12</v>
      </c>
      <c r="D101" s="388" t="s">
        <v>176</v>
      </c>
      <c r="E101" s="388"/>
      <c r="F101" s="388"/>
      <c r="G101" s="388"/>
      <c r="H101" s="388"/>
      <c r="I101" s="388"/>
      <c r="J101" s="388"/>
      <c r="K101" s="388"/>
      <c r="L101" s="388"/>
      <c r="M101" s="388"/>
      <c r="N101" s="127"/>
      <c r="O101" s="127"/>
    </row>
    <row r="102" spans="2:15" ht="15.65" customHeight="1" x14ac:dyDescent="0.35">
      <c r="C102" s="119"/>
      <c r="D102" s="386" t="s">
        <v>177</v>
      </c>
      <c r="E102" s="386"/>
      <c r="F102" s="386"/>
      <c r="G102" s="386"/>
      <c r="H102" s="386"/>
      <c r="I102" s="386"/>
      <c r="J102" s="386"/>
      <c r="K102" s="386"/>
      <c r="L102" s="386"/>
      <c r="M102" s="127"/>
      <c r="N102" s="127"/>
      <c r="O102" s="127"/>
    </row>
    <row r="103" spans="2:15" ht="15.65" customHeight="1" x14ac:dyDescent="0.35">
      <c r="C103" s="119"/>
      <c r="D103" s="386" t="s">
        <v>186</v>
      </c>
      <c r="E103" s="386"/>
      <c r="F103" s="386"/>
      <c r="G103" s="386"/>
      <c r="H103" s="386"/>
      <c r="I103" s="386"/>
      <c r="J103" s="386"/>
      <c r="K103" s="386"/>
      <c r="L103" s="386"/>
      <c r="M103" s="127"/>
      <c r="N103" s="127"/>
      <c r="O103" s="127"/>
    </row>
    <row r="104" spans="2:15" ht="15.65" customHeight="1" x14ac:dyDescent="0.35">
      <c r="C104" s="119" t="s">
        <v>13</v>
      </c>
      <c r="D104" s="386" t="s">
        <v>182</v>
      </c>
      <c r="E104" s="386"/>
      <c r="F104" s="386"/>
      <c r="G104" s="386"/>
      <c r="H104" s="386"/>
      <c r="I104" s="386"/>
      <c r="J104" s="386"/>
      <c r="K104" s="386"/>
      <c r="L104" s="386"/>
      <c r="M104" s="127"/>
      <c r="N104" s="127"/>
      <c r="O104" s="127"/>
    </row>
    <row r="105" spans="2:15" ht="15.65" customHeight="1" x14ac:dyDescent="0.35">
      <c r="C105" s="119" t="s">
        <v>14</v>
      </c>
      <c r="D105" s="386" t="s">
        <v>183</v>
      </c>
      <c r="E105" s="386"/>
      <c r="F105" s="386"/>
      <c r="G105" s="386"/>
      <c r="H105" s="386"/>
      <c r="I105" s="386"/>
      <c r="J105" s="386"/>
      <c r="K105" s="386"/>
      <c r="L105" s="386"/>
      <c r="M105" s="127"/>
      <c r="N105" s="127"/>
      <c r="O105" s="127"/>
    </row>
    <row r="106" spans="2:15" ht="15.65" customHeight="1" x14ac:dyDescent="0.35">
      <c r="C106" s="119" t="s">
        <v>15</v>
      </c>
      <c r="D106" s="386" t="s">
        <v>184</v>
      </c>
      <c r="E106" s="386"/>
      <c r="F106" s="386"/>
      <c r="G106" s="386"/>
      <c r="H106" s="386"/>
      <c r="I106" s="386"/>
      <c r="J106" s="386"/>
      <c r="K106" s="386"/>
      <c r="L106" s="386"/>
      <c r="M106" s="127"/>
      <c r="N106" s="127"/>
      <c r="O106" s="127"/>
    </row>
    <row r="107" spans="2:15" ht="15.65" customHeight="1" x14ac:dyDescent="0.35">
      <c r="C107" s="119"/>
      <c r="D107" s="386" t="s">
        <v>185</v>
      </c>
      <c r="E107" s="386"/>
      <c r="F107" s="386"/>
      <c r="G107" s="386"/>
      <c r="H107" s="386"/>
      <c r="I107" s="386"/>
      <c r="J107" s="386"/>
      <c r="K107" s="386"/>
      <c r="L107" s="386"/>
      <c r="M107" s="127"/>
      <c r="N107" s="127"/>
      <c r="O107" s="127"/>
    </row>
    <row r="108" spans="2:15" ht="15.65" customHeight="1" x14ac:dyDescent="0.35">
      <c r="C108" s="119" t="s">
        <v>18</v>
      </c>
      <c r="D108" s="385" t="s">
        <v>187</v>
      </c>
      <c r="E108" s="385"/>
      <c r="F108" s="385"/>
      <c r="G108" s="385"/>
      <c r="H108" s="385"/>
      <c r="I108" s="385"/>
      <c r="J108" s="385"/>
      <c r="K108" s="385"/>
      <c r="L108" s="385"/>
      <c r="M108" s="386"/>
      <c r="N108" s="386"/>
      <c r="O108" s="386"/>
    </row>
    <row r="109" spans="2:15" ht="15.65" customHeight="1" x14ac:dyDescent="0.35">
      <c r="C109" s="119"/>
      <c r="D109" s="384" t="s">
        <v>188</v>
      </c>
      <c r="E109" s="384"/>
      <c r="F109" s="384"/>
      <c r="G109" s="384"/>
      <c r="H109" s="384"/>
      <c r="I109" s="384"/>
      <c r="J109" s="384"/>
      <c r="K109" s="384"/>
      <c r="L109" s="384"/>
      <c r="M109" s="127"/>
      <c r="N109" s="127"/>
      <c r="O109" s="127"/>
    </row>
    <row r="110" spans="2:15" ht="15.65" customHeight="1" x14ac:dyDescent="0.35">
      <c r="C110" s="119"/>
      <c r="D110" s="127"/>
      <c r="E110" s="127"/>
      <c r="F110" s="127"/>
      <c r="G110" s="127"/>
      <c r="H110" s="127"/>
      <c r="I110" s="127"/>
      <c r="J110" s="127"/>
      <c r="K110" s="127"/>
      <c r="L110" s="127"/>
      <c r="M110" s="127"/>
      <c r="N110" s="127"/>
      <c r="O110" s="127"/>
    </row>
    <row r="111" spans="2:15" ht="39" customHeight="1" x14ac:dyDescent="0.35">
      <c r="B111" s="389" t="s">
        <v>156</v>
      </c>
      <c r="C111" s="390"/>
      <c r="D111" s="390"/>
      <c r="E111" s="390"/>
      <c r="F111" s="390"/>
      <c r="G111" s="390"/>
      <c r="H111" s="390"/>
      <c r="I111" s="390"/>
      <c r="J111" s="390"/>
      <c r="K111" s="390"/>
      <c r="L111" s="390"/>
      <c r="M111" s="390"/>
      <c r="N111" s="390"/>
      <c r="O111" s="390"/>
    </row>
    <row r="112" spans="2:15" ht="15.5" x14ac:dyDescent="0.35"/>
    <row r="113" spans="2:15" ht="15.5" x14ac:dyDescent="0.35">
      <c r="B113" s="120"/>
      <c r="C113" s="120"/>
      <c r="D113" s="120"/>
      <c r="E113" s="120"/>
      <c r="F113" s="120"/>
      <c r="G113" s="120"/>
      <c r="H113" s="120"/>
      <c r="I113" s="120"/>
      <c r="J113" s="120"/>
      <c r="K113" s="120"/>
      <c r="L113" s="120"/>
      <c r="M113" s="120"/>
      <c r="N113" s="120"/>
      <c r="O113" s="120"/>
    </row>
    <row r="114" spans="2:15" ht="15.5" x14ac:dyDescent="0.35">
      <c r="B114" s="121" t="s">
        <v>59</v>
      </c>
      <c r="E114" s="122" t="str">
        <f>Development!A2</f>
        <v>2.0</v>
      </c>
      <c r="N114" s="121" t="s">
        <v>94</v>
      </c>
      <c r="O114" s="122" t="str">
        <f>Development!A4</f>
        <v>7.12.24</v>
      </c>
    </row>
    <row r="115" spans="2:15" ht="15.5" x14ac:dyDescent="0.35"/>
    <row r="116" spans="2:15" ht="15.5" x14ac:dyDescent="0.35"/>
    <row r="117" spans="2:15" ht="15.5" x14ac:dyDescent="0.35"/>
    <row r="118" spans="2:15" ht="15.5" x14ac:dyDescent="0.35"/>
    <row r="119" spans="2:15" ht="15.5" x14ac:dyDescent="0.35"/>
    <row r="120" spans="2:15" ht="15.65" customHeight="1" x14ac:dyDescent="0.35"/>
    <row r="121" spans="2:15" ht="15.65" customHeight="1" x14ac:dyDescent="0.35"/>
    <row r="122" spans="2:15" ht="15.65" customHeight="1" x14ac:dyDescent="0.35"/>
    <row r="123" spans="2:15" ht="15.65" customHeight="1" x14ac:dyDescent="0.35"/>
    <row r="124" spans="2:15" ht="15.65" customHeight="1" x14ac:dyDescent="0.35"/>
    <row r="125" spans="2:15" ht="15.65" customHeight="1" x14ac:dyDescent="0.35"/>
    <row r="126" spans="2:15" ht="15.65" customHeight="1" x14ac:dyDescent="0.35"/>
    <row r="127" spans="2:15" ht="15.65" customHeight="1" x14ac:dyDescent="0.35"/>
    <row r="128" spans="2:15" ht="15.65" customHeight="1" x14ac:dyDescent="0.35"/>
    <row r="129" ht="15.65" customHeight="1" x14ac:dyDescent="0.35"/>
    <row r="130" ht="15.65" customHeight="1" x14ac:dyDescent="0.35"/>
    <row r="131" ht="15.65" customHeight="1" x14ac:dyDescent="0.35"/>
    <row r="132" ht="15.65" customHeight="1" x14ac:dyDescent="0.35"/>
    <row r="133" ht="15.65" customHeight="1" x14ac:dyDescent="0.35"/>
    <row r="134" ht="15.65" customHeight="1" x14ac:dyDescent="0.35"/>
    <row r="135" ht="15.65" customHeight="1" x14ac:dyDescent="0.35"/>
    <row r="136" ht="15.65" customHeight="1" x14ac:dyDescent="0.35"/>
    <row r="137" ht="15.65" customHeight="1" x14ac:dyDescent="0.35"/>
    <row r="138" ht="15.65" customHeight="1" x14ac:dyDescent="0.35"/>
    <row r="139" ht="15.65" customHeight="1" x14ac:dyDescent="0.35"/>
    <row r="140" ht="15.65" customHeight="1" x14ac:dyDescent="0.35"/>
    <row r="141" ht="15.65" customHeight="1" x14ac:dyDescent="0.35"/>
    <row r="142" ht="15.65" customHeight="1" x14ac:dyDescent="0.35"/>
    <row r="143" ht="15.65" customHeight="1" x14ac:dyDescent="0.35"/>
    <row r="144" ht="15.65" customHeight="1" x14ac:dyDescent="0.35"/>
    <row r="145" ht="15.65" customHeight="1" x14ac:dyDescent="0.35"/>
    <row r="146" ht="15.65" customHeight="1" x14ac:dyDescent="0.35"/>
    <row r="147" ht="15.65" customHeight="1" x14ac:dyDescent="0.35"/>
    <row r="148" ht="15.65" customHeight="1" x14ac:dyDescent="0.35"/>
    <row r="149" ht="15.65" customHeight="1" x14ac:dyDescent="0.35"/>
    <row r="150" ht="15.65" customHeight="1" x14ac:dyDescent="0.35"/>
    <row r="151" ht="15.65" customHeight="1" x14ac:dyDescent="0.35"/>
    <row r="152" ht="15.65" customHeight="1" x14ac:dyDescent="0.35"/>
    <row r="153" ht="15.65" customHeight="1" x14ac:dyDescent="0.35"/>
    <row r="154" ht="15.65" customHeight="1" x14ac:dyDescent="0.35"/>
    <row r="155" ht="15.65" customHeight="1" x14ac:dyDescent="0.35"/>
  </sheetData>
  <sheetProtection algorithmName="SHA-512" hashValue="zKceajObweQKEAEW9+lwisSGC0DnQaY+eHBgJGM+AyrGiqR8OBTOfiQGju+dqtCfrrpdMwYHw391YRhvvHst5w==" saltValue="5BCwFX/E+4mHRDs0honpHw==" spinCount="100000" sheet="1" objects="1" scenarios="1"/>
  <mergeCells count="51">
    <mergeCell ref="E67:P67"/>
    <mergeCell ref="B4:N4"/>
    <mergeCell ref="O4:AA4"/>
    <mergeCell ref="B6:N6"/>
    <mergeCell ref="B8:N8"/>
    <mergeCell ref="K62:L62"/>
    <mergeCell ref="D41:N41"/>
    <mergeCell ref="E55:N55"/>
    <mergeCell ref="B12:E12"/>
    <mergeCell ref="B17:E17"/>
    <mergeCell ref="D13:O13"/>
    <mergeCell ref="B111:O111"/>
    <mergeCell ref="E57:N57"/>
    <mergeCell ref="D75:M75"/>
    <mergeCell ref="E76:O76"/>
    <mergeCell ref="E77:P77"/>
    <mergeCell ref="D82:M82"/>
    <mergeCell ref="E85:O85"/>
    <mergeCell ref="D86:M86"/>
    <mergeCell ref="D87:L87"/>
    <mergeCell ref="D88:M88"/>
    <mergeCell ref="E66:P66"/>
    <mergeCell ref="D70:M70"/>
    <mergeCell ref="E71:N71"/>
    <mergeCell ref="D65:M65"/>
    <mergeCell ref="D60:O60"/>
    <mergeCell ref="D78:M78"/>
    <mergeCell ref="D84:M84"/>
    <mergeCell ref="N84:O84"/>
    <mergeCell ref="D91:M91"/>
    <mergeCell ref="D92:L92"/>
    <mergeCell ref="D68:K68"/>
    <mergeCell ref="E69:M69"/>
    <mergeCell ref="D72:M72"/>
    <mergeCell ref="D83:M83"/>
    <mergeCell ref="D93:L93"/>
    <mergeCell ref="D94:L94"/>
    <mergeCell ref="D95:L95"/>
    <mergeCell ref="D96:L96"/>
    <mergeCell ref="M96:O96"/>
    <mergeCell ref="D109:L109"/>
    <mergeCell ref="D108:L108"/>
    <mergeCell ref="M108:O108"/>
    <mergeCell ref="C97:N97"/>
    <mergeCell ref="D104:L104"/>
    <mergeCell ref="D103:L103"/>
    <mergeCell ref="D101:M101"/>
    <mergeCell ref="D102:L102"/>
    <mergeCell ref="D105:L105"/>
    <mergeCell ref="D106:L106"/>
    <mergeCell ref="D107:L107"/>
  </mergeCells>
  <hyperlinks>
    <hyperlink ref="K62" r:id="rId1" xr:uid="{73581222-6BD2-4B1D-97AC-1B44EC797C05}"/>
    <hyperlink ref="D109" r:id="rId2" xr:uid="{48A3154B-5301-4393-88F5-CA7BB3456C5C}"/>
  </hyperlinks>
  <pageMargins left="0.7" right="0.7" top="0.75" bottom="0.75" header="0.3" footer="0.3"/>
  <pageSetup scale="25" orientation="landscape" r:id="rId3"/>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rgb="FF00B050"/>
    <pageSetUpPr fitToPage="1"/>
  </sheetPr>
  <dimension ref="A1:IU97"/>
  <sheetViews>
    <sheetView showGridLines="0" zoomScaleNormal="100" workbookViewId="0"/>
  </sheetViews>
  <sheetFormatPr defaultColWidth="0" defaultRowHeight="16.5" customHeight="1" zeroHeight="1" x14ac:dyDescent="0.3"/>
  <cols>
    <col min="1" max="1" width="3.54296875" style="46" customWidth="1"/>
    <col min="2" max="2" width="13.81640625" style="46" customWidth="1"/>
    <col min="3" max="3" width="69.453125" style="46" customWidth="1"/>
    <col min="4" max="4" width="12.81640625" style="46" customWidth="1"/>
    <col min="5" max="5" width="14" style="46" customWidth="1"/>
    <col min="6" max="6" width="14.453125" style="46" customWidth="1"/>
    <col min="7" max="7" width="24.1796875" style="46" customWidth="1"/>
    <col min="8" max="8" width="15.1796875" style="46" customWidth="1"/>
    <col min="9" max="9" width="3.54296875" style="46" customWidth="1"/>
    <col min="10" max="13" width="8.81640625" style="46" hidden="1" customWidth="1"/>
    <col min="14" max="255" width="9.1796875" style="46" hidden="1" customWidth="1"/>
    <col min="256" max="16384" width="11.54296875" style="46" hidden="1"/>
  </cols>
  <sheetData>
    <row r="1" spans="1:10" ht="55" customHeight="1" x14ac:dyDescent="0.3">
      <c r="A1" s="228" t="str">
        <f>Development!$A$3&amp;" Electric Vehicle Make-Ready Program"</f>
        <v>2024 Electric Vehicle Make-Ready Program</v>
      </c>
      <c r="B1" s="228"/>
      <c r="C1" s="224"/>
      <c r="D1" s="224"/>
      <c r="E1" s="224"/>
      <c r="F1" s="226"/>
      <c r="G1" s="226"/>
      <c r="H1" s="226"/>
      <c r="I1" s="226"/>
      <c r="J1" s="262"/>
    </row>
    <row r="2" spans="1:10" s="265" customFormat="1" ht="55" customHeight="1" thickBot="1" x14ac:dyDescent="0.35">
      <c r="A2" s="252" t="str">
        <f>'Customer Information'!A2:H2</f>
        <v>Electric Vehicle Make-Ready Program, Version 2.0</v>
      </c>
      <c r="B2" s="253"/>
      <c r="C2" s="263"/>
      <c r="D2" s="253"/>
      <c r="E2" s="253"/>
      <c r="F2" s="254"/>
      <c r="G2" s="254"/>
      <c r="H2" s="254"/>
      <c r="I2" s="254"/>
      <c r="J2" s="264"/>
    </row>
    <row r="3" spans="1:10" ht="21" thickTop="1" x14ac:dyDescent="0.45">
      <c r="B3" s="261" t="s">
        <v>55</v>
      </c>
    </row>
    <row r="4" spans="1:10" ht="18" customHeight="1" thickBot="1" x14ac:dyDescent="0.35">
      <c r="B4" s="259" t="s">
        <v>452</v>
      </c>
      <c r="C4" s="259"/>
      <c r="D4" s="259"/>
      <c r="E4" s="259"/>
      <c r="F4" s="259"/>
      <c r="G4" s="260"/>
      <c r="H4" s="260"/>
    </row>
    <row r="5" spans="1:10" ht="27" customHeight="1" x14ac:dyDescent="0.3">
      <c r="B5" s="85" t="s">
        <v>56</v>
      </c>
      <c r="D5" s="24" t="s">
        <v>57</v>
      </c>
      <c r="E5" s="24"/>
      <c r="G5" s="24" t="s">
        <v>196</v>
      </c>
    </row>
    <row r="6" spans="1:10" ht="18" customHeight="1" x14ac:dyDescent="0.3">
      <c r="B6" s="54"/>
      <c r="C6" s="75"/>
      <c r="D6" s="46" t="s">
        <v>539</v>
      </c>
      <c r="G6" s="46" t="s">
        <v>541</v>
      </c>
    </row>
    <row r="7" spans="1:10" ht="18" customHeight="1" x14ac:dyDescent="0.3">
      <c r="B7" s="54"/>
      <c r="C7" s="75"/>
      <c r="D7" s="46" t="s">
        <v>539</v>
      </c>
      <c r="G7" s="46" t="s">
        <v>541</v>
      </c>
    </row>
    <row r="8" spans="1:10" ht="18" customHeight="1" x14ac:dyDescent="0.3">
      <c r="B8" s="54"/>
      <c r="C8" s="257"/>
      <c r="D8" s="46" t="s">
        <v>218</v>
      </c>
      <c r="G8" s="46" t="s">
        <v>541</v>
      </c>
    </row>
    <row r="9" spans="1:10" ht="18" customHeight="1" x14ac:dyDescent="0.3">
      <c r="B9" s="54"/>
      <c r="C9" s="257"/>
      <c r="D9" s="46" t="s">
        <v>539</v>
      </c>
      <c r="G9" s="46" t="s">
        <v>541</v>
      </c>
    </row>
    <row r="10" spans="1:10" ht="18" customHeight="1" x14ac:dyDescent="0.3">
      <c r="B10" s="54"/>
      <c r="C10" s="75"/>
      <c r="D10" s="46" t="s">
        <v>539</v>
      </c>
      <c r="G10" s="46" t="s">
        <v>541</v>
      </c>
    </row>
    <row r="11" spans="1:10" ht="30.65" customHeight="1" x14ac:dyDescent="0.3">
      <c r="B11" s="173"/>
      <c r="C11" s="257"/>
      <c r="D11" s="55" t="s">
        <v>539</v>
      </c>
      <c r="E11" s="55"/>
      <c r="G11" s="46" t="s">
        <v>541</v>
      </c>
    </row>
    <row r="12" spans="1:10" ht="18" customHeight="1" x14ac:dyDescent="0.3">
      <c r="B12" s="54"/>
      <c r="C12" s="257"/>
      <c r="D12" s="55" t="s">
        <v>546</v>
      </c>
      <c r="E12" s="55"/>
      <c r="G12" s="46" t="s">
        <v>541</v>
      </c>
    </row>
    <row r="13" spans="1:10" s="72" customFormat="1" ht="18" customHeight="1" x14ac:dyDescent="0.3">
      <c r="B13" s="96"/>
      <c r="C13" s="258" t="s">
        <v>237</v>
      </c>
      <c r="D13" s="101"/>
      <c r="E13" s="101"/>
      <c r="G13" s="46"/>
    </row>
    <row r="14" spans="1:10" ht="18" customHeight="1" x14ac:dyDescent="0.3">
      <c r="B14" s="54"/>
      <c r="C14" s="75"/>
      <c r="D14" s="55" t="s">
        <v>545</v>
      </c>
      <c r="E14" s="55"/>
      <c r="G14" s="46" t="s">
        <v>541</v>
      </c>
    </row>
    <row r="15" spans="1:10" ht="18" customHeight="1" x14ac:dyDescent="0.35">
      <c r="B15" s="54"/>
      <c r="C15" s="75"/>
      <c r="D15"/>
      <c r="E15"/>
      <c r="F15"/>
      <c r="G15"/>
    </row>
    <row r="16" spans="1:10" ht="18" customHeight="1" x14ac:dyDescent="0.3">
      <c r="B16" s="54"/>
      <c r="G16" s="161"/>
      <c r="H16" s="161"/>
    </row>
    <row r="17" spans="1:9" ht="28.5" customHeight="1" x14ac:dyDescent="0.3">
      <c r="B17" s="54"/>
      <c r="E17" s="68"/>
      <c r="F17" s="68"/>
      <c r="G17" s="68"/>
      <c r="H17" s="68"/>
    </row>
    <row r="18" spans="1:9" customFormat="1" ht="16.5" customHeight="1" x14ac:dyDescent="0.35"/>
    <row r="19" spans="1:9" customFormat="1" ht="16.5" customHeight="1" x14ac:dyDescent="0.35"/>
    <row r="20" spans="1:9" ht="16.5" customHeight="1" x14ac:dyDescent="0.3">
      <c r="B20" s="480" t="s">
        <v>453</v>
      </c>
      <c r="C20" s="480"/>
      <c r="D20" s="480"/>
      <c r="E20" s="480"/>
      <c r="F20" s="480"/>
      <c r="G20" s="480"/>
      <c r="H20" s="480"/>
    </row>
    <row r="21" spans="1:9" s="55" customFormat="1" ht="16.5" customHeight="1" x14ac:dyDescent="0.3">
      <c r="B21" s="479" t="s">
        <v>93</v>
      </c>
      <c r="C21" s="479"/>
      <c r="D21" s="479"/>
      <c r="E21" s="479"/>
      <c r="F21" s="479"/>
      <c r="G21" s="479"/>
      <c r="H21" s="479"/>
      <c r="I21" s="479"/>
    </row>
    <row r="22" spans="1:9" ht="16.5" customHeight="1" x14ac:dyDescent="0.3"/>
    <row r="23" spans="1:9" ht="16.5" customHeight="1" x14ac:dyDescent="0.3"/>
    <row r="24" spans="1:9" ht="16.5" customHeight="1" x14ac:dyDescent="0.3"/>
    <row r="25" spans="1:9" ht="16.5" customHeight="1" x14ac:dyDescent="0.3">
      <c r="D25" s="106"/>
      <c r="E25" s="107"/>
    </row>
    <row r="26" spans="1:9" s="42" customFormat="1" ht="16.5" customHeight="1" x14ac:dyDescent="0.3">
      <c r="A26" s="46"/>
    </row>
    <row r="27" spans="1:9" ht="16.5" customHeight="1" x14ac:dyDescent="0.3">
      <c r="B27" s="57" t="s">
        <v>59</v>
      </c>
      <c r="C27" s="103" t="str">
        <f>Development!$A$2</f>
        <v>2.0</v>
      </c>
      <c r="G27" s="58" t="s">
        <v>61</v>
      </c>
      <c r="H27" s="59" t="str">
        <f>Development!$A$4</f>
        <v>7.12.24</v>
      </c>
    </row>
    <row r="28" spans="1:9" ht="16.5" customHeight="1" x14ac:dyDescent="0.3"/>
    <row r="29" spans="1:9" ht="16.5" customHeight="1" x14ac:dyDescent="0.3"/>
    <row r="30" spans="1:9" ht="16.5" customHeight="1" x14ac:dyDescent="0.3"/>
    <row r="31" spans="1:9" ht="16.5" customHeight="1" x14ac:dyDescent="0.3"/>
    <row r="32" spans="1:9" ht="16.5" customHeight="1" x14ac:dyDescent="0.3"/>
    <row r="33" ht="16.5" customHeight="1" x14ac:dyDescent="0.3"/>
    <row r="34" ht="16.5" customHeight="1" x14ac:dyDescent="0.3"/>
    <row r="35" ht="16.5" customHeight="1" x14ac:dyDescent="0.3"/>
    <row r="36" ht="16.5" customHeight="1" x14ac:dyDescent="0.3"/>
    <row r="37" ht="16.5" customHeight="1" x14ac:dyDescent="0.3"/>
    <row r="38" ht="16.5" customHeight="1" x14ac:dyDescent="0.3"/>
    <row r="39" ht="16.5" customHeight="1" x14ac:dyDescent="0.3"/>
    <row r="40" ht="16.5" customHeight="1" x14ac:dyDescent="0.3"/>
    <row r="41" ht="16.5" customHeight="1" x14ac:dyDescent="0.3"/>
    <row r="42" ht="16.5" customHeight="1" x14ac:dyDescent="0.3"/>
    <row r="43" ht="16.5" customHeight="1" x14ac:dyDescent="0.3"/>
    <row r="44" ht="16.5" customHeight="1" x14ac:dyDescent="0.3"/>
    <row r="45" ht="16.5" customHeight="1" x14ac:dyDescent="0.3"/>
    <row r="46" ht="16.5" customHeight="1" x14ac:dyDescent="0.3"/>
    <row r="47" ht="16.5" customHeight="1" x14ac:dyDescent="0.3"/>
    <row r="48"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row r="80" ht="16.5"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6.5" customHeight="1" x14ac:dyDescent="0.3"/>
  </sheetData>
  <sheetProtection algorithmName="SHA-512" hashValue="rRn8OgM3y8tfSuC3L8KDWb1N9MiAm5PGfS0Fg8tiQJVlAD6qLIEhcql/py1QXb/0b0fIxJdZdnYF8L7g00U4VA==" saltValue="uvFaudHjuj41cENYivI0jA==" spinCount="100000" sheet="1" objects="1" scenarios="1"/>
  <mergeCells count="2">
    <mergeCell ref="B21:I21"/>
    <mergeCell ref="B20:H20"/>
  </mergeCells>
  <hyperlinks>
    <hyperlink ref="C13" r:id="rId1" xr:uid="{39810D62-9B2D-440E-AC38-152CD8652F1D}"/>
  </hyperlinks>
  <printOptions horizontalCentered="1"/>
  <pageMargins left="0" right="0" top="0.25" bottom="0.25" header="0.3" footer="0.3"/>
  <pageSetup scale="63"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7345" r:id="rId5" name="Check Box 1">
              <controlPr defaultSize="0" autoFill="0" autoLine="0" autoPict="0">
                <anchor moveWithCells="1">
                  <from>
                    <xdr:col>255</xdr:col>
                    <xdr:colOff>0</xdr:colOff>
                    <xdr:row>3</xdr:row>
                    <xdr:rowOff>0</xdr:rowOff>
                  </from>
                  <to>
                    <xdr:col>256</xdr:col>
                    <xdr:colOff>0</xdr:colOff>
                    <xdr:row>3</xdr:row>
                    <xdr:rowOff>0</xdr:rowOff>
                  </to>
                </anchor>
              </controlPr>
            </control>
          </mc:Choice>
        </mc:AlternateContent>
        <mc:AlternateContent xmlns:mc="http://schemas.openxmlformats.org/markup-compatibility/2006">
          <mc:Choice Requires="x14">
            <control shapeId="57346" r:id="rId6" name="Check Box 2">
              <controlPr defaultSize="0" autoFill="0" autoLine="0" autoPict="0">
                <anchor moveWithCells="1">
                  <from>
                    <xdr:col>255</xdr:col>
                    <xdr:colOff>0</xdr:colOff>
                    <xdr:row>3</xdr:row>
                    <xdr:rowOff>0</xdr:rowOff>
                  </from>
                  <to>
                    <xdr:col>256</xdr:col>
                    <xdr:colOff>0</xdr:colOff>
                    <xdr:row>3</xdr:row>
                    <xdr:rowOff>0</xdr:rowOff>
                  </to>
                </anchor>
              </controlPr>
            </control>
          </mc:Choice>
        </mc:AlternateContent>
        <mc:AlternateContent xmlns:mc="http://schemas.openxmlformats.org/markup-compatibility/2006">
          <mc:Choice Requires="x14">
            <control shapeId="57352" r:id="rId7" name="Check Box 8">
              <controlPr defaultSize="0" autoFill="0" autoLine="0" autoPict="0">
                <anchor moveWithCells="1">
                  <from>
                    <xdr:col>1</xdr:col>
                    <xdr:colOff>812800</xdr:colOff>
                    <xdr:row>8</xdr:row>
                    <xdr:rowOff>69850</xdr:rowOff>
                  </from>
                  <to>
                    <xdr:col>2</xdr:col>
                    <xdr:colOff>4222750</xdr:colOff>
                    <xdr:row>9</xdr:row>
                    <xdr:rowOff>88900</xdr:rowOff>
                  </to>
                </anchor>
              </controlPr>
            </control>
          </mc:Choice>
        </mc:AlternateContent>
        <mc:AlternateContent xmlns:mc="http://schemas.openxmlformats.org/markup-compatibility/2006">
          <mc:Choice Requires="x14">
            <control shapeId="57355" r:id="rId8" name="Check Box 11">
              <controlPr defaultSize="0" autoFill="0" autoLine="0" autoPict="0">
                <anchor moveWithCells="1">
                  <from>
                    <xdr:col>1</xdr:col>
                    <xdr:colOff>812800</xdr:colOff>
                    <xdr:row>7</xdr:row>
                    <xdr:rowOff>76200</xdr:rowOff>
                  </from>
                  <to>
                    <xdr:col>2</xdr:col>
                    <xdr:colOff>4476750</xdr:colOff>
                    <xdr:row>8</xdr:row>
                    <xdr:rowOff>69850</xdr:rowOff>
                  </to>
                </anchor>
              </controlPr>
            </control>
          </mc:Choice>
        </mc:AlternateContent>
        <mc:AlternateContent xmlns:mc="http://schemas.openxmlformats.org/markup-compatibility/2006">
          <mc:Choice Requires="x14">
            <control shapeId="58077" r:id="rId9" name="Check Box 733">
              <controlPr defaultSize="0" autoFill="0" autoLine="0" autoPict="0">
                <anchor moveWithCells="1">
                  <from>
                    <xdr:col>1</xdr:col>
                    <xdr:colOff>819150</xdr:colOff>
                    <xdr:row>5</xdr:row>
                    <xdr:rowOff>88900</xdr:rowOff>
                  </from>
                  <to>
                    <xdr:col>2</xdr:col>
                    <xdr:colOff>3790950</xdr:colOff>
                    <xdr:row>6</xdr:row>
                    <xdr:rowOff>69850</xdr:rowOff>
                  </to>
                </anchor>
              </controlPr>
            </control>
          </mc:Choice>
        </mc:AlternateContent>
        <mc:AlternateContent xmlns:mc="http://schemas.openxmlformats.org/markup-compatibility/2006">
          <mc:Choice Requires="x14">
            <control shapeId="58078" r:id="rId10" name="Check Box 734">
              <controlPr defaultSize="0" autoFill="0" autoLine="0" autoPict="0">
                <anchor moveWithCells="1">
                  <from>
                    <xdr:col>1</xdr:col>
                    <xdr:colOff>800100</xdr:colOff>
                    <xdr:row>11</xdr:row>
                    <xdr:rowOff>69850</xdr:rowOff>
                  </from>
                  <to>
                    <xdr:col>2</xdr:col>
                    <xdr:colOff>3771900</xdr:colOff>
                    <xdr:row>12</xdr:row>
                    <xdr:rowOff>50800</xdr:rowOff>
                  </to>
                </anchor>
              </controlPr>
            </control>
          </mc:Choice>
        </mc:AlternateContent>
        <mc:AlternateContent xmlns:mc="http://schemas.openxmlformats.org/markup-compatibility/2006">
          <mc:Choice Requires="x14">
            <control shapeId="58125" r:id="rId11" name="Check Box 1805">
              <controlPr defaultSize="0" autoFill="0" autoLine="0" autoPict="0">
                <anchor moveWithCells="1">
                  <from>
                    <xdr:col>1</xdr:col>
                    <xdr:colOff>800100</xdr:colOff>
                    <xdr:row>10</xdr:row>
                    <xdr:rowOff>184150</xdr:rowOff>
                  </from>
                  <to>
                    <xdr:col>2</xdr:col>
                    <xdr:colOff>4222750</xdr:colOff>
                    <xdr:row>11</xdr:row>
                    <xdr:rowOff>38100</xdr:rowOff>
                  </to>
                </anchor>
              </controlPr>
            </control>
          </mc:Choice>
        </mc:AlternateContent>
        <mc:AlternateContent xmlns:mc="http://schemas.openxmlformats.org/markup-compatibility/2006">
          <mc:Choice Requires="x14">
            <control shapeId="58126" r:id="rId12" name="Check Box 1806">
              <controlPr defaultSize="0" autoFill="0" autoLine="0" autoPict="0">
                <anchor moveWithCells="1">
                  <from>
                    <xdr:col>1</xdr:col>
                    <xdr:colOff>812800</xdr:colOff>
                    <xdr:row>9</xdr:row>
                    <xdr:rowOff>69850</xdr:rowOff>
                  </from>
                  <to>
                    <xdr:col>2</xdr:col>
                    <xdr:colOff>4229100</xdr:colOff>
                    <xdr:row>10</xdr:row>
                    <xdr:rowOff>203200</xdr:rowOff>
                  </to>
                </anchor>
              </controlPr>
            </control>
          </mc:Choice>
        </mc:AlternateContent>
        <mc:AlternateContent xmlns:mc="http://schemas.openxmlformats.org/markup-compatibility/2006">
          <mc:Choice Requires="x14">
            <control shapeId="58128" r:id="rId13" name="Check Box 1808">
              <controlPr defaultSize="0" autoFill="0" autoLine="0" autoPict="0">
                <anchor moveWithCells="1">
                  <from>
                    <xdr:col>1</xdr:col>
                    <xdr:colOff>800100</xdr:colOff>
                    <xdr:row>13</xdr:row>
                    <xdr:rowOff>19050</xdr:rowOff>
                  </from>
                  <to>
                    <xdr:col>2</xdr:col>
                    <xdr:colOff>4222750</xdr:colOff>
                    <xdr:row>14</xdr:row>
                    <xdr:rowOff>38100</xdr:rowOff>
                  </to>
                </anchor>
              </controlPr>
            </control>
          </mc:Choice>
        </mc:AlternateContent>
        <mc:AlternateContent xmlns:mc="http://schemas.openxmlformats.org/markup-compatibility/2006">
          <mc:Choice Requires="x14">
            <control shapeId="58129" r:id="rId14" name="Check Box 1809">
              <controlPr defaultSize="0" autoFill="0" autoLine="0" autoPict="0">
                <anchor moveWithCells="1">
                  <from>
                    <xdr:col>1</xdr:col>
                    <xdr:colOff>812800</xdr:colOff>
                    <xdr:row>6</xdr:row>
                    <xdr:rowOff>76200</xdr:rowOff>
                  </from>
                  <to>
                    <xdr:col>2</xdr:col>
                    <xdr:colOff>3784600</xdr:colOff>
                    <xdr:row>7</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E040-D6A9-4C04-B177-D241D8A6C39F}">
  <sheetPr codeName="Sheet42">
    <tabColor rgb="FF00B050"/>
  </sheetPr>
  <dimension ref="A1:X21"/>
  <sheetViews>
    <sheetView showGridLines="0" zoomScaleNormal="100" workbookViewId="0"/>
  </sheetViews>
  <sheetFormatPr defaultColWidth="0" defaultRowHeight="0" customHeight="1" zeroHeight="1" x14ac:dyDescent="0.35"/>
  <cols>
    <col min="1" max="1" width="4.54296875" style="46" customWidth="1"/>
    <col min="2" max="2" width="11.54296875" style="46" customWidth="1"/>
    <col min="3" max="3" width="25.54296875" style="46" customWidth="1"/>
    <col min="4" max="4" width="69.81640625" style="46" customWidth="1"/>
    <col min="5" max="5" width="12.1796875" customWidth="1"/>
    <col min="6" max="6" width="35.7265625" customWidth="1"/>
    <col min="7" max="7" width="30.54296875" style="46" customWidth="1"/>
    <col min="8" max="9" width="8.7265625" style="46" customWidth="1"/>
    <col min="10" max="12" width="8.7265625" style="46" hidden="1"/>
    <col min="13" max="13" width="4.54296875" hidden="1"/>
    <col min="14" max="14" width="11.453125" hidden="1"/>
    <col min="15" max="15" width="25.54296875" hidden="1"/>
    <col min="16" max="18" width="60.54296875" hidden="1"/>
    <col min="19" max="19" width="63.453125" hidden="1"/>
    <col min="20" max="23" width="11.453125" hidden="1"/>
    <col min="24" max="24" width="17.1796875" hidden="1"/>
  </cols>
  <sheetData>
    <row r="1" spans="1:12" ht="55" customHeight="1" x14ac:dyDescent="0.35">
      <c r="A1" s="228" t="str">
        <f>Development!$A$3&amp;" Electric Vehicle Make-Ready Program"</f>
        <v>2024 Electric Vehicle Make-Ready Program</v>
      </c>
      <c r="B1" s="228"/>
      <c r="C1" s="224"/>
      <c r="D1" s="224"/>
      <c r="E1" s="224"/>
      <c r="F1" s="226"/>
      <c r="G1" s="226"/>
      <c r="H1" s="226"/>
      <c r="I1" s="226"/>
      <c r="J1" s="226"/>
      <c r="K1" s="226"/>
      <c r="L1" s="226"/>
    </row>
    <row r="2" spans="1:12" s="303" customFormat="1" ht="55" customHeight="1" thickBot="1" x14ac:dyDescent="0.4">
      <c r="A2" s="252" t="str">
        <f>'Customer Information'!A2:H2</f>
        <v>Electric Vehicle Make-Ready Program, Version 2.0</v>
      </c>
      <c r="B2" s="253"/>
      <c r="C2" s="263"/>
      <c r="D2" s="253"/>
      <c r="E2" s="253"/>
      <c r="F2" s="254"/>
      <c r="G2" s="254"/>
      <c r="H2" s="254"/>
      <c r="I2" s="254"/>
      <c r="J2" s="254"/>
      <c r="K2" s="254"/>
      <c r="L2" s="254"/>
    </row>
    <row r="3" spans="1:12" ht="17.5" customHeight="1" thickTop="1" x14ac:dyDescent="0.35">
      <c r="A3" s="55"/>
      <c r="B3" s="55"/>
      <c r="C3" s="55"/>
      <c r="D3" s="55"/>
      <c r="G3" s="55"/>
      <c r="H3" s="55"/>
      <c r="I3" s="55"/>
      <c r="J3" s="55"/>
      <c r="K3" s="55"/>
      <c r="L3" s="55"/>
    </row>
    <row r="4" spans="1:12" ht="15" thickBot="1" x14ac:dyDescent="0.4">
      <c r="A4" s="248"/>
      <c r="B4" s="248"/>
      <c r="C4" s="248"/>
      <c r="D4" s="248"/>
      <c r="G4" s="248"/>
      <c r="H4" s="248"/>
      <c r="I4" s="248"/>
      <c r="J4" s="248"/>
      <c r="K4" s="248"/>
      <c r="L4" s="248"/>
    </row>
    <row r="5" spans="1:12" ht="44.15" customHeight="1" thickBot="1" x14ac:dyDescent="0.4">
      <c r="A5" s="101"/>
      <c r="B5" s="101"/>
      <c r="C5" s="486" t="s">
        <v>267</v>
      </c>
      <c r="D5" s="487"/>
      <c r="F5" s="486" t="s">
        <v>656</v>
      </c>
      <c r="G5" s="487"/>
      <c r="H5" s="101"/>
      <c r="I5" s="101"/>
      <c r="J5" s="101"/>
      <c r="K5" s="101"/>
      <c r="L5" s="101"/>
    </row>
    <row r="6" spans="1:12" ht="36" customHeight="1" thickBot="1" x14ac:dyDescent="0.4">
      <c r="A6" s="101"/>
      <c r="B6" s="101"/>
      <c r="C6" s="481" t="s">
        <v>642</v>
      </c>
      <c r="D6" s="483" t="s">
        <v>606</v>
      </c>
      <c r="F6" s="488" t="s">
        <v>414</v>
      </c>
      <c r="G6" s="489"/>
      <c r="H6" s="101"/>
      <c r="I6" s="101"/>
      <c r="J6" s="101"/>
      <c r="K6" s="101"/>
      <c r="L6" s="101"/>
    </row>
    <row r="7" spans="1:12" ht="36" customHeight="1" thickBot="1" x14ac:dyDescent="0.4">
      <c r="A7" s="55"/>
      <c r="B7" s="55"/>
      <c r="C7" s="481"/>
      <c r="D7" s="483"/>
      <c r="F7" s="304" t="s">
        <v>636</v>
      </c>
      <c r="G7" s="305">
        <f>References!F16</f>
        <v>20000</v>
      </c>
      <c r="H7" s="55"/>
      <c r="I7" s="55"/>
      <c r="J7" s="55"/>
      <c r="K7" s="55"/>
      <c r="L7" s="55"/>
    </row>
    <row r="8" spans="1:12" ht="36" customHeight="1" thickBot="1" x14ac:dyDescent="0.4">
      <c r="A8" s="40"/>
      <c r="B8" s="40"/>
      <c r="C8" s="481"/>
      <c r="D8" s="483"/>
      <c r="F8" s="304" t="s">
        <v>637</v>
      </c>
      <c r="G8" s="305">
        <f>References!F17</f>
        <v>30000</v>
      </c>
      <c r="H8" s="40"/>
      <c r="I8" s="40"/>
      <c r="J8" s="40"/>
      <c r="K8" s="40"/>
      <c r="L8" s="40"/>
    </row>
    <row r="9" spans="1:12" ht="45" customHeight="1" thickBot="1" x14ac:dyDescent="0.4">
      <c r="C9" s="481"/>
      <c r="D9" s="483"/>
      <c r="F9" s="306" t="s">
        <v>639</v>
      </c>
      <c r="G9" s="307">
        <f>References!F18</f>
        <v>1000</v>
      </c>
    </row>
    <row r="10" spans="1:12" ht="36" customHeight="1" thickBot="1" x14ac:dyDescent="0.4">
      <c r="A10" s="5"/>
      <c r="B10" s="5"/>
      <c r="C10" s="481" t="s">
        <v>493</v>
      </c>
      <c r="D10" s="483" t="s">
        <v>607</v>
      </c>
      <c r="F10" s="485" t="s">
        <v>655</v>
      </c>
      <c r="G10" s="485"/>
      <c r="H10" s="485"/>
      <c r="I10" s="5"/>
      <c r="J10" s="5"/>
      <c r="K10" s="5"/>
      <c r="L10" s="5"/>
    </row>
    <row r="11" spans="1:12" ht="36" customHeight="1" thickBot="1" x14ac:dyDescent="0.4">
      <c r="A11" s="101"/>
      <c r="B11" s="101"/>
      <c r="C11" s="481"/>
      <c r="D11" s="483"/>
      <c r="I11" s="101"/>
      <c r="J11" s="101"/>
      <c r="K11" s="101"/>
      <c r="L11" s="101"/>
    </row>
    <row r="12" spans="1:12" ht="36" customHeight="1" thickBot="1" x14ac:dyDescent="0.4">
      <c r="A12" s="101"/>
      <c r="B12" s="101"/>
      <c r="C12" s="481"/>
      <c r="D12" s="483"/>
      <c r="F12" s="486" t="s">
        <v>656</v>
      </c>
      <c r="G12" s="487"/>
      <c r="H12" s="101"/>
      <c r="I12" s="101"/>
      <c r="J12" s="101"/>
      <c r="K12" s="101"/>
      <c r="L12" s="101"/>
    </row>
    <row r="13" spans="1:12" ht="36" customHeight="1" thickBot="1" x14ac:dyDescent="0.4">
      <c r="A13" s="72"/>
      <c r="B13" s="72"/>
      <c r="C13" s="481"/>
      <c r="D13" s="483"/>
      <c r="F13" s="488" t="s">
        <v>332</v>
      </c>
      <c r="G13" s="489"/>
      <c r="H13" s="101"/>
      <c r="I13" s="72"/>
      <c r="J13" s="72"/>
      <c r="K13" s="72"/>
      <c r="L13" s="72"/>
    </row>
    <row r="14" spans="1:12" ht="36" customHeight="1" thickBot="1" x14ac:dyDescent="0.4">
      <c r="A14" s="72"/>
      <c r="B14" s="72"/>
      <c r="C14" s="481" t="s">
        <v>494</v>
      </c>
      <c r="D14" s="483" t="s">
        <v>492</v>
      </c>
      <c r="F14" s="304" t="s">
        <v>636</v>
      </c>
      <c r="G14" s="305">
        <f>References!F22</f>
        <v>185000</v>
      </c>
      <c r="H14" s="72"/>
      <c r="I14" s="72"/>
      <c r="J14" s="72"/>
      <c r="K14" s="72"/>
      <c r="L14" s="72"/>
    </row>
    <row r="15" spans="1:12" ht="36" customHeight="1" thickBot="1" x14ac:dyDescent="0.4">
      <c r="A15"/>
      <c r="B15"/>
      <c r="C15" s="481"/>
      <c r="D15" s="483"/>
      <c r="F15" s="304" t="s">
        <v>637</v>
      </c>
      <c r="G15" s="305">
        <f>References!F23</f>
        <v>370000</v>
      </c>
      <c r="H15" s="72"/>
      <c r="I15"/>
      <c r="J15"/>
      <c r="K15"/>
      <c r="L15"/>
    </row>
    <row r="16" spans="1:12" ht="45" customHeight="1" thickBot="1" x14ac:dyDescent="0.4">
      <c r="A16"/>
      <c r="B16"/>
      <c r="C16" s="481"/>
      <c r="D16" s="483"/>
      <c r="F16" s="306" t="s">
        <v>638</v>
      </c>
      <c r="G16" s="307">
        <f>References!F24</f>
        <v>10000</v>
      </c>
      <c r="H16"/>
      <c r="I16"/>
      <c r="J16"/>
      <c r="K16"/>
      <c r="L16"/>
    </row>
    <row r="17" spans="1:12" ht="36" customHeight="1" thickBot="1" x14ac:dyDescent="0.4">
      <c r="A17"/>
      <c r="B17"/>
      <c r="C17" s="482"/>
      <c r="D17" s="484"/>
      <c r="F17" s="490" t="s">
        <v>655</v>
      </c>
      <c r="G17" s="490"/>
      <c r="H17" s="371"/>
      <c r="I17"/>
      <c r="J17"/>
      <c r="K17"/>
      <c r="L17"/>
    </row>
    <row r="18" spans="1:12" ht="16.5" customHeight="1" x14ac:dyDescent="0.35">
      <c r="A18" s="70"/>
      <c r="D18" s="76"/>
      <c r="E18" s="46"/>
      <c r="F18" s="46"/>
    </row>
    <row r="19" spans="1:12" ht="16.5" customHeight="1" x14ac:dyDescent="0.35">
      <c r="A19" s="28" t="s">
        <v>59</v>
      </c>
      <c r="B19" s="31"/>
      <c r="C19" s="97" t="str">
        <f>Development!$A$2</f>
        <v>2.0</v>
      </c>
      <c r="D19" s="281"/>
      <c r="E19" s="281"/>
      <c r="F19" s="281"/>
      <c r="G19" s="32" t="s">
        <v>61</v>
      </c>
      <c r="H19" s="33" t="str">
        <f>Development!$A$4</f>
        <v>7.12.24</v>
      </c>
      <c r="I19" s="170"/>
      <c r="J19" s="31"/>
    </row>
    <row r="20" spans="1:12" ht="16.5" hidden="1" customHeight="1" x14ac:dyDescent="0.35"/>
    <row r="21" spans="1:12" ht="16.5" hidden="1" customHeight="1" x14ac:dyDescent="0.35"/>
  </sheetData>
  <sheetProtection algorithmName="SHA-512" hashValue="R2BCiUrNoG58nlEhEGkFFVUsU9REDu9sii8oMrGE561lSsObmfFzjNA4nZ4XZ62CeRYK9isaRlbNML0zA4CoQw==" saltValue="qFCDYRVW2bO/RT6Uy4OjBQ==" spinCount="100000" sheet="1" objects="1" scenarios="1"/>
  <mergeCells count="13">
    <mergeCell ref="C14:C17"/>
    <mergeCell ref="D14:D17"/>
    <mergeCell ref="F10:H10"/>
    <mergeCell ref="C5:D5"/>
    <mergeCell ref="F5:G5"/>
    <mergeCell ref="C6:C9"/>
    <mergeCell ref="D6:D9"/>
    <mergeCell ref="C10:C13"/>
    <mergeCell ref="D10:D13"/>
    <mergeCell ref="F6:G6"/>
    <mergeCell ref="F12:G12"/>
    <mergeCell ref="F17:G17"/>
    <mergeCell ref="F13:G13"/>
  </mergeCells>
  <pageMargins left="0" right="0" top="0.25" bottom="0.25" header="0.3" footer="0.3"/>
  <pageSetup scale="48" fitToHeight="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4CD3-15B8-4DCB-9B0E-7771678D91AC}">
  <sheetPr codeName="Sheet1">
    <tabColor rgb="FF142C41"/>
  </sheetPr>
  <dimension ref="A1:AI257"/>
  <sheetViews>
    <sheetView showGridLines="0" zoomScaleNormal="100" zoomScalePageLayoutView="60" workbookViewId="0"/>
  </sheetViews>
  <sheetFormatPr defaultColWidth="0" defaultRowHeight="0" customHeight="1" zeroHeight="1" x14ac:dyDescent="0.35"/>
  <cols>
    <col min="1" max="1" width="3.81640625" style="19" customWidth="1"/>
    <col min="2" max="2" width="1.54296875" style="61" customWidth="1"/>
    <col min="3" max="3" width="2.54296875" style="61" customWidth="1"/>
    <col min="4" max="10" width="18.54296875" style="19" customWidth="1"/>
    <col min="11" max="11" width="18.54296875" customWidth="1"/>
    <col min="12" max="12" width="22.7265625" customWidth="1"/>
    <col min="13" max="13" width="18.54296875" style="19" customWidth="1"/>
    <col min="14" max="14" width="19.26953125" style="19" customWidth="1"/>
    <col min="15" max="16" width="18.54296875" style="19" customWidth="1"/>
    <col min="17" max="18" width="20.54296875" style="19" customWidth="1"/>
    <col min="19" max="19" width="4.54296875" style="19" customWidth="1"/>
    <col min="20" max="22" width="25.54296875" style="19" customWidth="1"/>
    <col min="23" max="23" width="4.54296875" style="19" customWidth="1"/>
    <col min="24" max="26" width="15.81640625" style="19" hidden="1" customWidth="1"/>
    <col min="27" max="28" width="7.81640625" style="19" hidden="1" customWidth="1"/>
    <col min="29" max="29" width="11.81640625" style="19" hidden="1" customWidth="1"/>
    <col min="30" max="30" width="13.453125" style="19" hidden="1" customWidth="1"/>
    <col min="31" max="31" width="8.81640625" style="19" hidden="1" customWidth="1"/>
    <col min="32" max="32" width="11.1796875" style="19" hidden="1" customWidth="1"/>
    <col min="33" max="35" width="8.81640625" style="19" hidden="1" customWidth="1"/>
    <col min="36" max="16384" width="8.7265625" style="19" hidden="1"/>
  </cols>
  <sheetData>
    <row r="1" spans="1:33" ht="55" customHeight="1" x14ac:dyDescent="0.35">
      <c r="A1" s="222"/>
      <c r="B1" s="223" t="str">
        <f>Development!$A$3&amp;" Electric Vehicle Make-Ready Program"</f>
        <v>2024 Electric Vehicle Make-Ready Program</v>
      </c>
      <c r="C1" s="223"/>
      <c r="D1" s="224"/>
      <c r="E1" s="224"/>
      <c r="F1" s="224"/>
      <c r="G1" s="224"/>
      <c r="H1" s="224"/>
      <c r="I1" s="224"/>
      <c r="J1" s="224"/>
      <c r="K1" s="232"/>
      <c r="L1" s="232"/>
      <c r="M1" s="224"/>
      <c r="N1" s="285"/>
      <c r="O1" s="285"/>
      <c r="P1" s="285"/>
    </row>
    <row r="2" spans="1:33" ht="55" customHeight="1" thickBot="1" x14ac:dyDescent="0.4">
      <c r="A2" s="225"/>
      <c r="B2" s="225" t="str">
        <f>"Electric Vehicle Charging Program, Version "&amp;Development!A2</f>
        <v>Electric Vehicle Charging Program, Version 2.0</v>
      </c>
      <c r="C2" s="225"/>
      <c r="D2" s="225"/>
      <c r="E2" s="225"/>
      <c r="F2" s="225"/>
      <c r="G2" s="225"/>
      <c r="H2" s="225"/>
      <c r="I2" s="225"/>
      <c r="J2" s="225"/>
      <c r="K2" s="225"/>
      <c r="L2" s="225"/>
      <c r="M2" s="225"/>
      <c r="N2" s="225"/>
      <c r="O2" s="225"/>
      <c r="P2" s="225"/>
    </row>
    <row r="3" spans="1:33" ht="25" customHeight="1" thickTop="1" x14ac:dyDescent="0.35">
      <c r="A3" s="147"/>
      <c r="B3" s="147"/>
      <c r="C3" s="491" t="s">
        <v>454</v>
      </c>
      <c r="D3" s="491"/>
      <c r="E3" s="491"/>
      <c r="F3" s="491"/>
      <c r="G3" s="491"/>
      <c r="H3" s="491"/>
      <c r="I3" s="491"/>
      <c r="J3" s="491"/>
      <c r="K3" s="491"/>
      <c r="L3" s="491"/>
      <c r="M3" s="491"/>
      <c r="N3" s="491"/>
      <c r="O3" s="491"/>
      <c r="P3" s="491"/>
      <c r="Q3" s="491"/>
      <c r="R3" s="147"/>
      <c r="S3" s="147"/>
      <c r="T3" s="147"/>
      <c r="U3" s="147"/>
      <c r="V3" s="147"/>
      <c r="W3" s="147"/>
      <c r="AG3" s="89"/>
    </row>
    <row r="4" spans="1:33" customFormat="1" ht="20.5" x14ac:dyDescent="0.35">
      <c r="D4" s="330" t="s">
        <v>549</v>
      </c>
      <c r="E4" s="331"/>
      <c r="F4" s="331"/>
      <c r="G4" s="331"/>
      <c r="H4" s="331"/>
      <c r="I4" s="331"/>
      <c r="J4" s="331"/>
      <c r="K4" s="331"/>
      <c r="L4" s="331"/>
      <c r="M4" s="331"/>
      <c r="N4" s="332"/>
    </row>
    <row r="5" spans="1:33" ht="25.5" customHeight="1" x14ac:dyDescent="0.55000000000000004">
      <c r="B5" s="150"/>
      <c r="D5" s="333" t="s">
        <v>12</v>
      </c>
      <c r="E5" s="334" t="s">
        <v>548</v>
      </c>
      <c r="N5" s="335"/>
      <c r="S5" s="128"/>
      <c r="T5" s="128"/>
      <c r="U5" s="128"/>
      <c r="V5" s="128"/>
      <c r="W5" s="128"/>
      <c r="X5" s="128"/>
      <c r="Y5" s="128"/>
      <c r="Z5" s="128"/>
      <c r="AA5" s="128"/>
      <c r="AB5" s="128"/>
      <c r="AC5" s="128"/>
      <c r="AD5" s="128"/>
      <c r="AE5" s="128"/>
      <c r="AF5" s="128"/>
    </row>
    <row r="6" spans="1:33" customFormat="1" ht="23.5" customHeight="1" x14ac:dyDescent="0.35">
      <c r="C6" s="283"/>
      <c r="D6" s="336" t="s">
        <v>13</v>
      </c>
      <c r="E6" s="337" t="s">
        <v>550</v>
      </c>
      <c r="F6" s="338"/>
      <c r="G6" s="338"/>
      <c r="H6" s="338"/>
      <c r="I6" s="338"/>
      <c r="J6" s="338"/>
      <c r="K6" s="38"/>
      <c r="L6" s="38"/>
      <c r="M6" s="38"/>
      <c r="N6" s="339"/>
    </row>
    <row r="7" spans="1:33" customFormat="1" ht="26.15" customHeight="1" x14ac:dyDescent="0.35"/>
    <row r="8" spans="1:33" customFormat="1" ht="52" customHeight="1" x14ac:dyDescent="0.35">
      <c r="D8" s="493" t="s">
        <v>460</v>
      </c>
      <c r="E8" s="493"/>
      <c r="F8" s="493"/>
      <c r="G8" s="493"/>
      <c r="H8" s="493"/>
      <c r="I8" s="493"/>
      <c r="J8" s="493"/>
      <c r="K8" s="493"/>
      <c r="L8" s="493"/>
      <c r="M8" s="493"/>
      <c r="N8" s="493"/>
      <c r="O8" s="493"/>
      <c r="P8" s="493"/>
      <c r="Q8" s="493"/>
      <c r="R8" s="493"/>
      <c r="S8" s="493"/>
      <c r="T8" s="493"/>
      <c r="U8" s="493"/>
      <c r="V8" s="493"/>
    </row>
    <row r="9" spans="1:33" customFormat="1" ht="10" customHeight="1" x14ac:dyDescent="0.35"/>
    <row r="10" spans="1:33" ht="33" customHeight="1" x14ac:dyDescent="0.45">
      <c r="C10"/>
      <c r="D10" s="492" t="s">
        <v>406</v>
      </c>
      <c r="E10" s="492" t="s">
        <v>238</v>
      </c>
      <c r="F10" s="492" t="s">
        <v>294</v>
      </c>
      <c r="G10" s="492" t="s">
        <v>461</v>
      </c>
      <c r="H10" s="492"/>
      <c r="I10" s="492"/>
      <c r="J10" s="492"/>
      <c r="K10" s="492" t="s">
        <v>295</v>
      </c>
      <c r="L10" s="494" t="s">
        <v>524</v>
      </c>
      <c r="M10" s="492" t="s">
        <v>404</v>
      </c>
      <c r="N10" s="492"/>
      <c r="O10" s="492"/>
      <c r="P10" s="492"/>
      <c r="Q10" s="492" t="s">
        <v>405</v>
      </c>
      <c r="R10" s="492" t="s">
        <v>462</v>
      </c>
      <c r="S10" s="21"/>
      <c r="T10" s="492" t="s">
        <v>463</v>
      </c>
      <c r="U10" s="492" t="s">
        <v>464</v>
      </c>
      <c r="V10" s="492" t="s">
        <v>465</v>
      </c>
    </row>
    <row r="11" spans="1:33" ht="31" customHeight="1" x14ac:dyDescent="0.45">
      <c r="C11"/>
      <c r="D11" s="492"/>
      <c r="E11" s="492"/>
      <c r="F11" s="492"/>
      <c r="G11" s="322" t="s">
        <v>360</v>
      </c>
      <c r="H11" s="322" t="s">
        <v>359</v>
      </c>
      <c r="I11" s="322" t="s">
        <v>469</v>
      </c>
      <c r="J11" s="322" t="s">
        <v>363</v>
      </c>
      <c r="K11" s="492"/>
      <c r="L11" s="494"/>
      <c r="M11" s="322" t="s">
        <v>360</v>
      </c>
      <c r="N11" s="322" t="s">
        <v>359</v>
      </c>
      <c r="O11" s="322" t="s">
        <v>469</v>
      </c>
      <c r="P11" s="322" t="s">
        <v>363</v>
      </c>
      <c r="Q11" s="492"/>
      <c r="R11" s="492"/>
      <c r="S11" s="21"/>
      <c r="T11" s="492"/>
      <c r="U11" s="492"/>
      <c r="V11" s="492"/>
    </row>
    <row r="12" spans="1:33" ht="10" customHeight="1" x14ac:dyDescent="0.45">
      <c r="C12"/>
      <c r="D12" s="282"/>
      <c r="E12" s="282"/>
      <c r="F12" s="282"/>
      <c r="G12" s="323"/>
      <c r="H12" s="323"/>
      <c r="I12" s="323"/>
      <c r="J12" s="323"/>
      <c r="K12" s="282"/>
      <c r="L12" s="21"/>
      <c r="M12" s="324"/>
      <c r="N12" s="21"/>
      <c r="O12" s="21"/>
      <c r="P12" s="21"/>
      <c r="Q12" s="21"/>
      <c r="R12" s="21"/>
      <c r="S12" s="21"/>
      <c r="T12" s="21"/>
      <c r="U12" s="21"/>
      <c r="V12" s="21"/>
    </row>
    <row r="13" spans="1:33" ht="25" customHeight="1" x14ac:dyDescent="0.45">
      <c r="B13" s="61">
        <v>1</v>
      </c>
      <c r="C13"/>
      <c r="D13" s="325">
        <v>1</v>
      </c>
      <c r="E13" s="326" t="s">
        <v>87</v>
      </c>
      <c r="F13" s="326"/>
      <c r="G13" s="326"/>
      <c r="H13" s="326"/>
      <c r="I13" s="326"/>
      <c r="J13" s="326"/>
      <c r="K13" s="327" t="str">
        <f>IF(SUM(G13:J13)&gt;0,Qualifying_Index!J39,"")</f>
        <v/>
      </c>
      <c r="L13" s="326" t="s">
        <v>87</v>
      </c>
      <c r="M13" s="326"/>
      <c r="N13" s="326"/>
      <c r="O13" s="326"/>
      <c r="P13" s="326"/>
      <c r="Q13" s="327" t="str">
        <f>IF(AND(SUM(M13:P13)&gt;0,K13&lt;&gt;""),(M13*G13)+(N13*H13)+(O13*I13)+(P13*J13),"")</f>
        <v/>
      </c>
      <c r="R13" s="327" t="str">
        <f>IFERROR(Q13*F13,"")</f>
        <v/>
      </c>
      <c r="S13" s="21"/>
      <c r="T13" s="326"/>
      <c r="U13" s="326"/>
      <c r="V13" s="326"/>
    </row>
    <row r="14" spans="1:33" customFormat="1" ht="10" customHeight="1" x14ac:dyDescent="0.45">
      <c r="D14" s="282"/>
      <c r="E14" s="282"/>
      <c r="F14" s="282"/>
      <c r="G14" s="282"/>
      <c r="H14" s="282"/>
      <c r="I14" s="282"/>
      <c r="J14" s="282"/>
      <c r="K14" s="282"/>
      <c r="L14" s="282"/>
      <c r="M14" s="282"/>
      <c r="N14" s="282"/>
      <c r="O14" s="282"/>
      <c r="P14" s="282"/>
      <c r="Q14" s="282"/>
      <c r="R14" s="282"/>
      <c r="S14" s="282"/>
      <c r="T14" s="282"/>
      <c r="U14" s="282"/>
      <c r="V14" s="282"/>
    </row>
    <row r="15" spans="1:33" ht="25" customHeight="1" x14ac:dyDescent="0.45">
      <c r="C15"/>
      <c r="D15" s="325">
        <v>2</v>
      </c>
      <c r="E15" s="326" t="s">
        <v>87</v>
      </c>
      <c r="F15" s="326"/>
      <c r="G15" s="326"/>
      <c r="H15" s="326"/>
      <c r="I15" s="326"/>
      <c r="J15" s="326"/>
      <c r="K15" s="327" t="str">
        <f>IF(SUM(G15:J15)&gt;0,Qualifying_Index!J40,"")</f>
        <v/>
      </c>
      <c r="L15" s="326" t="s">
        <v>87</v>
      </c>
      <c r="M15" s="326"/>
      <c r="N15" s="326"/>
      <c r="O15" s="326"/>
      <c r="P15" s="326"/>
      <c r="Q15" s="327" t="str">
        <f>IF(AND(SUM(M15:P15)&gt;0,K15&lt;&gt;""),(M15*G15)+(N15*H15)+(O15*I15)+(P15*J15),"")</f>
        <v/>
      </c>
      <c r="R15" s="327" t="str">
        <f>IFERROR(Q15*F15,"")</f>
        <v/>
      </c>
      <c r="S15" s="21"/>
      <c r="T15" s="326"/>
      <c r="U15" s="326"/>
      <c r="V15" s="326"/>
    </row>
    <row r="16" spans="1:33" customFormat="1" ht="10" customHeight="1" x14ac:dyDescent="0.45">
      <c r="D16" s="282"/>
      <c r="E16" s="282"/>
      <c r="F16" s="282"/>
      <c r="G16" s="282"/>
      <c r="H16" s="282"/>
      <c r="I16" s="282"/>
      <c r="J16" s="282"/>
      <c r="K16" s="282"/>
      <c r="L16" s="282"/>
      <c r="M16" s="282"/>
      <c r="N16" s="282"/>
      <c r="O16" s="282"/>
      <c r="P16" s="282"/>
      <c r="Q16" s="282"/>
      <c r="R16" s="282"/>
      <c r="S16" s="282"/>
      <c r="T16" s="282"/>
      <c r="U16" s="282"/>
      <c r="V16" s="282"/>
    </row>
    <row r="17" spans="2:30" ht="25" customHeight="1" x14ac:dyDescent="0.45">
      <c r="C17"/>
      <c r="D17" s="325">
        <v>3</v>
      </c>
      <c r="E17" s="326" t="s">
        <v>87</v>
      </c>
      <c r="F17" s="326"/>
      <c r="G17" s="326"/>
      <c r="H17" s="326"/>
      <c r="I17" s="326"/>
      <c r="J17" s="326"/>
      <c r="K17" s="327" t="str">
        <f>IF(SUM(G17:J17)&gt;0,Qualifying_Index!J41,"")</f>
        <v/>
      </c>
      <c r="L17" s="326" t="s">
        <v>87</v>
      </c>
      <c r="M17" s="326"/>
      <c r="N17" s="326"/>
      <c r="O17" s="326"/>
      <c r="P17" s="326"/>
      <c r="Q17" s="327" t="str">
        <f>IF(AND(SUM(M17:P17)&gt;0,K17&lt;&gt;""),(M17*G17)+(N17*H17)+(O17*I17)+(P17*J17),"")</f>
        <v/>
      </c>
      <c r="R17" s="327" t="str">
        <f>IFERROR(Q17*F17,"")</f>
        <v/>
      </c>
      <c r="S17" s="284"/>
      <c r="T17" s="326"/>
      <c r="U17" s="326"/>
      <c r="V17" s="326"/>
      <c r="W17" s="79"/>
      <c r="X17" s="79"/>
      <c r="Y17" s="79"/>
      <c r="AA17" s="79"/>
      <c r="AB17" s="79"/>
      <c r="AC17" s="79"/>
      <c r="AD17" s="79"/>
    </row>
    <row r="18" spans="2:30" customFormat="1" ht="10" customHeight="1" x14ac:dyDescent="0.45">
      <c r="D18" s="282"/>
      <c r="E18" s="282"/>
      <c r="F18" s="282"/>
      <c r="G18" s="282"/>
      <c r="H18" s="282"/>
      <c r="I18" s="282"/>
      <c r="J18" s="282"/>
      <c r="K18" s="282"/>
      <c r="L18" s="282"/>
      <c r="M18" s="282"/>
      <c r="N18" s="282"/>
      <c r="O18" s="282"/>
      <c r="P18" s="282"/>
      <c r="Q18" s="282"/>
      <c r="R18" s="282"/>
      <c r="S18" s="282"/>
      <c r="T18" s="282"/>
      <c r="U18" s="282"/>
      <c r="V18" s="282"/>
    </row>
    <row r="19" spans="2:30" ht="25" customHeight="1" x14ac:dyDescent="0.45">
      <c r="C19"/>
      <c r="D19" s="325">
        <v>4</v>
      </c>
      <c r="E19" s="326" t="s">
        <v>87</v>
      </c>
      <c r="F19" s="326"/>
      <c r="G19" s="326"/>
      <c r="H19" s="326"/>
      <c r="I19" s="326"/>
      <c r="J19" s="326"/>
      <c r="K19" s="327" t="str">
        <f>IF(SUM(G19:J19)&gt;0,Qualifying_Index!J42,"")</f>
        <v/>
      </c>
      <c r="L19" s="326" t="s">
        <v>87</v>
      </c>
      <c r="M19" s="326"/>
      <c r="N19" s="326"/>
      <c r="O19" s="326"/>
      <c r="P19" s="326"/>
      <c r="Q19" s="327" t="str">
        <f>IF(AND(SUM(M19:P19)&gt;0,K19&lt;&gt;""),(M19*G19)+(N19*H19)+(O19*I19)+(P19*J19),"")</f>
        <v/>
      </c>
      <c r="R19" s="327" t="str">
        <f>IFERROR(Q19*F19,"")</f>
        <v/>
      </c>
      <c r="S19" s="284"/>
      <c r="T19" s="326"/>
      <c r="U19" s="326"/>
      <c r="V19" s="326"/>
      <c r="W19" s="79"/>
      <c r="X19" s="79"/>
      <c r="Y19" s="79"/>
      <c r="AA19" s="79"/>
      <c r="AB19" s="79"/>
      <c r="AC19" s="79"/>
      <c r="AD19" s="79"/>
    </row>
    <row r="20" spans="2:30" ht="31" customHeight="1" x14ac:dyDescent="0.35">
      <c r="B20" s="151"/>
      <c r="C20"/>
      <c r="D20"/>
      <c r="E20"/>
      <c r="F20"/>
      <c r="G20"/>
      <c r="H20"/>
      <c r="I20"/>
      <c r="J20"/>
      <c r="M20" s="47"/>
      <c r="U20" s="79"/>
    </row>
    <row r="21" spans="2:30" ht="10" customHeight="1" x14ac:dyDescent="0.35">
      <c r="B21" s="151"/>
      <c r="C21"/>
      <c r="D21"/>
      <c r="E21"/>
      <c r="F21"/>
      <c r="G21"/>
      <c r="H21"/>
      <c r="I21"/>
      <c r="J21"/>
      <c r="M21" s="47"/>
      <c r="U21" s="79"/>
    </row>
    <row r="22" spans="2:30" ht="52" customHeight="1" x14ac:dyDescent="0.35">
      <c r="B22" s="151"/>
      <c r="C22"/>
      <c r="D22" s="493" t="s">
        <v>466</v>
      </c>
      <c r="E22" s="493"/>
      <c r="F22" s="493"/>
      <c r="G22" s="493"/>
      <c r="H22" s="493"/>
      <c r="I22" s="493"/>
      <c r="J22" s="493"/>
      <c r="K22" s="493"/>
      <c r="L22" s="493"/>
      <c r="M22" s="493"/>
      <c r="N22" s="493"/>
      <c r="O22" s="493"/>
      <c r="P22" s="493"/>
      <c r="Q22" s="493"/>
      <c r="R22" s="493"/>
      <c r="S22" s="493"/>
      <c r="T22" s="493"/>
      <c r="U22" s="493"/>
      <c r="V22" s="493"/>
    </row>
    <row r="23" spans="2:30" ht="16" customHeight="1" x14ac:dyDescent="0.35">
      <c r="B23" s="151"/>
      <c r="C23"/>
      <c r="D23"/>
      <c r="E23"/>
      <c r="F23"/>
      <c r="G23"/>
      <c r="H23"/>
      <c r="I23"/>
      <c r="J23"/>
      <c r="M23" s="47"/>
      <c r="U23" s="79"/>
    </row>
    <row r="24" spans="2:30" ht="33" customHeight="1" x14ac:dyDescent="0.35">
      <c r="B24" s="151"/>
      <c r="C24"/>
      <c r="D24" s="492" t="s">
        <v>406</v>
      </c>
      <c r="E24" s="492" t="s">
        <v>238</v>
      </c>
      <c r="F24" s="492" t="s">
        <v>294</v>
      </c>
      <c r="G24" s="492" t="s">
        <v>461</v>
      </c>
      <c r="H24" s="492"/>
      <c r="I24" s="492"/>
      <c r="J24" s="492"/>
      <c r="K24" s="492" t="s">
        <v>295</v>
      </c>
      <c r="L24" s="494" t="s">
        <v>525</v>
      </c>
      <c r="M24" s="492" t="s">
        <v>404</v>
      </c>
      <c r="N24" s="492"/>
      <c r="O24" s="492"/>
      <c r="P24" s="492"/>
      <c r="Q24" s="492" t="s">
        <v>405</v>
      </c>
      <c r="R24" s="492" t="s">
        <v>462</v>
      </c>
      <c r="T24"/>
      <c r="U24"/>
      <c r="V24"/>
    </row>
    <row r="25" spans="2:30" ht="33" customHeight="1" x14ac:dyDescent="0.35">
      <c r="B25" s="151"/>
      <c r="C25"/>
      <c r="D25" s="492"/>
      <c r="E25" s="492"/>
      <c r="F25" s="492"/>
      <c r="G25" s="322" t="s">
        <v>360</v>
      </c>
      <c r="H25" s="322" t="s">
        <v>359</v>
      </c>
      <c r="I25" s="322" t="s">
        <v>469</v>
      </c>
      <c r="J25" s="322" t="s">
        <v>363</v>
      </c>
      <c r="K25" s="492"/>
      <c r="L25" s="494"/>
      <c r="M25" s="322" t="s">
        <v>360</v>
      </c>
      <c r="N25" s="322" t="s">
        <v>359</v>
      </c>
      <c r="O25" s="322" t="s">
        <v>469</v>
      </c>
      <c r="P25" s="322" t="s">
        <v>363</v>
      </c>
      <c r="Q25" s="492"/>
      <c r="R25" s="492"/>
      <c r="T25"/>
      <c r="U25"/>
      <c r="V25"/>
    </row>
    <row r="26" spans="2:30" ht="10" customHeight="1" x14ac:dyDescent="0.45">
      <c r="B26" s="151"/>
      <c r="C26"/>
      <c r="D26" s="282"/>
      <c r="E26" s="282"/>
      <c r="F26" s="282"/>
      <c r="G26" s="323"/>
      <c r="H26" s="323"/>
      <c r="I26" s="323"/>
      <c r="J26" s="323"/>
      <c r="K26" s="282"/>
      <c r="L26" s="21"/>
      <c r="M26" s="324"/>
      <c r="N26" s="21"/>
      <c r="O26" s="21"/>
      <c r="P26" s="21"/>
      <c r="Q26" s="21"/>
      <c r="R26" s="21"/>
      <c r="T26"/>
      <c r="U26"/>
      <c r="V26"/>
    </row>
    <row r="27" spans="2:30" ht="25" customHeight="1" x14ac:dyDescent="0.35">
      <c r="C27"/>
      <c r="D27" s="325">
        <v>1</v>
      </c>
      <c r="E27" s="326" t="s">
        <v>87</v>
      </c>
      <c r="F27" s="326"/>
      <c r="G27" s="326"/>
      <c r="H27" s="326"/>
      <c r="I27" s="326"/>
      <c r="J27" s="326"/>
      <c r="K27" s="327" t="str">
        <f>IF(SUM(G27:J27)&gt;0,SUM(G27:J27)*F27,"")</f>
        <v/>
      </c>
      <c r="L27" s="326" t="s">
        <v>87</v>
      </c>
      <c r="M27" s="326"/>
      <c r="N27" s="326"/>
      <c r="O27" s="326"/>
      <c r="P27" s="326"/>
      <c r="Q27" s="327" t="str">
        <f>IF(AND(SUM(M27:P27)&gt;0,K27&lt;&gt;""),(M27*G27)+(N27*H27)+(O27*I27)+(P27*J27),"")</f>
        <v/>
      </c>
      <c r="R27" s="327" t="str">
        <f>IFERROR(Q27*F27,"")</f>
        <v/>
      </c>
      <c r="T27"/>
      <c r="U27"/>
      <c r="V27"/>
    </row>
    <row r="28" spans="2:30" ht="10" customHeight="1" x14ac:dyDescent="0.45">
      <c r="C28"/>
      <c r="D28" s="282"/>
      <c r="E28" s="282"/>
      <c r="F28" s="282"/>
      <c r="G28" s="282"/>
      <c r="H28" s="282"/>
      <c r="I28" s="282"/>
      <c r="J28" s="282"/>
      <c r="K28" s="282"/>
      <c r="L28" s="282"/>
      <c r="M28" s="282"/>
      <c r="N28" s="282"/>
      <c r="O28" s="282"/>
      <c r="P28" s="282"/>
      <c r="Q28" s="282"/>
      <c r="R28" s="282"/>
      <c r="S28"/>
      <c r="T28"/>
      <c r="U28"/>
      <c r="V28"/>
    </row>
    <row r="29" spans="2:30" ht="25" customHeight="1" x14ac:dyDescent="0.35">
      <c r="C29"/>
      <c r="D29" s="325">
        <v>2</v>
      </c>
      <c r="E29" s="326" t="s">
        <v>87</v>
      </c>
      <c r="F29" s="326"/>
      <c r="G29" s="326"/>
      <c r="H29" s="326"/>
      <c r="I29" s="326"/>
      <c r="J29" s="326"/>
      <c r="K29" s="327" t="str">
        <f>IF(SUM(G29:J29)&gt;0,SUM(G29:J29)*F29,"")</f>
        <v/>
      </c>
      <c r="L29" s="326" t="s">
        <v>87</v>
      </c>
      <c r="M29" s="326"/>
      <c r="N29" s="326"/>
      <c r="O29" s="326"/>
      <c r="P29" s="326"/>
      <c r="Q29" s="327" t="str">
        <f>IF(AND(SUM(M29:P29)&gt;0,K29&lt;&gt;""),(M29*G29)+(N29*H29)+(O29*I29)+(P29*J29),"")</f>
        <v/>
      </c>
      <c r="R29" s="327" t="str">
        <f>IFERROR(Q29*F29,"")</f>
        <v/>
      </c>
      <c r="T29"/>
      <c r="U29"/>
      <c r="V29"/>
    </row>
    <row r="30" spans="2:30" ht="25" customHeight="1" x14ac:dyDescent="0.35">
      <c r="C30"/>
      <c r="D30"/>
      <c r="E30"/>
      <c r="F30"/>
      <c r="G30"/>
      <c r="H30"/>
      <c r="I30"/>
      <c r="J30"/>
      <c r="M30" s="47"/>
    </row>
    <row r="31" spans="2:30" ht="16" customHeight="1" x14ac:dyDescent="0.35">
      <c r="C31"/>
      <c r="D31"/>
      <c r="E31"/>
      <c r="F31"/>
      <c r="G31"/>
      <c r="H31"/>
      <c r="I31"/>
      <c r="J31"/>
      <c r="M31" s="47"/>
    </row>
    <row r="32" spans="2:30" ht="16" customHeight="1" x14ac:dyDescent="0.35">
      <c r="C32"/>
      <c r="D32"/>
      <c r="E32"/>
      <c r="F32"/>
      <c r="G32"/>
      <c r="H32"/>
      <c r="I32"/>
      <c r="J32"/>
      <c r="M32" s="47"/>
    </row>
    <row r="33" spans="3:13" ht="31" customHeight="1" x14ac:dyDescent="0.35">
      <c r="C33"/>
      <c r="D33"/>
      <c r="E33"/>
      <c r="F33"/>
      <c r="G33"/>
      <c r="H33"/>
      <c r="I33"/>
      <c r="J33"/>
      <c r="M33" s="47"/>
    </row>
    <row r="34" spans="3:13" ht="31" customHeight="1" x14ac:dyDescent="0.35">
      <c r="C34"/>
      <c r="D34"/>
      <c r="E34"/>
      <c r="F34"/>
      <c r="G34"/>
      <c r="H34"/>
      <c r="I34"/>
      <c r="J34"/>
      <c r="M34" s="47"/>
    </row>
    <row r="35" spans="3:13" ht="10" customHeight="1" x14ac:dyDescent="0.35">
      <c r="C35"/>
      <c r="D35"/>
      <c r="E35"/>
      <c r="F35"/>
      <c r="G35"/>
      <c r="H35"/>
      <c r="I35"/>
      <c r="J35"/>
      <c r="M35" s="47"/>
    </row>
    <row r="36" spans="3:13" ht="25" customHeight="1" x14ac:dyDescent="0.35">
      <c r="C36"/>
      <c r="D36"/>
      <c r="E36"/>
      <c r="F36"/>
      <c r="G36"/>
      <c r="H36"/>
      <c r="I36"/>
      <c r="J36"/>
      <c r="M36" s="47"/>
    </row>
    <row r="37" spans="3:13" ht="10" customHeight="1" x14ac:dyDescent="0.35">
      <c r="C37"/>
      <c r="D37"/>
      <c r="E37"/>
      <c r="F37"/>
      <c r="G37"/>
      <c r="H37"/>
      <c r="I37"/>
      <c r="J37"/>
      <c r="M37" s="47"/>
    </row>
    <row r="38" spans="3:13" ht="25" customHeight="1" x14ac:dyDescent="0.35">
      <c r="C38"/>
      <c r="D38"/>
      <c r="E38"/>
      <c r="F38"/>
      <c r="G38"/>
      <c r="H38"/>
      <c r="I38"/>
      <c r="J38"/>
      <c r="M38" s="47"/>
    </row>
    <row r="39" spans="3:13" ht="10" customHeight="1" x14ac:dyDescent="0.35">
      <c r="C39"/>
      <c r="D39"/>
      <c r="E39"/>
      <c r="F39"/>
      <c r="G39"/>
      <c r="H39"/>
      <c r="I39"/>
      <c r="J39"/>
      <c r="M39" s="47"/>
    </row>
    <row r="40" spans="3:13" ht="31" customHeight="1" x14ac:dyDescent="0.35">
      <c r="C40"/>
      <c r="D40"/>
      <c r="E40"/>
      <c r="F40"/>
      <c r="G40"/>
      <c r="H40"/>
      <c r="I40"/>
      <c r="J40"/>
      <c r="M40" s="47"/>
    </row>
    <row r="41" spans="3:13" ht="10" customHeight="1" x14ac:dyDescent="0.35">
      <c r="C41"/>
      <c r="D41"/>
      <c r="E41"/>
      <c r="F41"/>
      <c r="G41"/>
      <c r="H41"/>
      <c r="I41"/>
      <c r="J41"/>
      <c r="M41" s="47"/>
    </row>
    <row r="42" spans="3:13" ht="25" customHeight="1" x14ac:dyDescent="0.35">
      <c r="C42"/>
      <c r="D42"/>
      <c r="E42"/>
      <c r="F42"/>
      <c r="G42"/>
      <c r="H42"/>
      <c r="I42"/>
      <c r="J42"/>
      <c r="M42" s="47"/>
    </row>
    <row r="43" spans="3:13" ht="16" customHeight="1" x14ac:dyDescent="0.35">
      <c r="C43"/>
      <c r="D43"/>
      <c r="E43"/>
      <c r="F43"/>
      <c r="G43"/>
      <c r="H43"/>
      <c r="I43"/>
      <c r="J43"/>
      <c r="M43" s="47"/>
    </row>
    <row r="44" spans="3:13" ht="25" customHeight="1" x14ac:dyDescent="0.35">
      <c r="C44"/>
      <c r="D44"/>
      <c r="E44"/>
      <c r="F44"/>
      <c r="G44"/>
      <c r="H44"/>
      <c r="I44"/>
      <c r="J44"/>
      <c r="M44" s="47"/>
    </row>
    <row r="45" spans="3:13" ht="25" customHeight="1" x14ac:dyDescent="0.35">
      <c r="C45"/>
      <c r="D45"/>
      <c r="E45"/>
      <c r="F45"/>
      <c r="G45"/>
      <c r="H45"/>
      <c r="I45"/>
      <c r="J45"/>
      <c r="M45" s="47"/>
    </row>
    <row r="46" spans="3:13" ht="25" customHeight="1" x14ac:dyDescent="0.35">
      <c r="C46"/>
      <c r="D46"/>
      <c r="E46"/>
      <c r="F46"/>
      <c r="G46"/>
      <c r="H46"/>
      <c r="I46"/>
      <c r="J46"/>
      <c r="M46" s="47"/>
    </row>
    <row r="47" spans="3:13" ht="16" customHeight="1" x14ac:dyDescent="0.35">
      <c r="C47"/>
      <c r="D47"/>
      <c r="E47"/>
      <c r="F47"/>
      <c r="G47"/>
      <c r="H47"/>
      <c r="I47"/>
      <c r="J47"/>
      <c r="M47" s="47"/>
    </row>
    <row r="48" spans="3:13" ht="25" customHeight="1" x14ac:dyDescent="0.35">
      <c r="C48"/>
      <c r="D48"/>
      <c r="E48"/>
      <c r="F48"/>
      <c r="G48"/>
      <c r="H48"/>
      <c r="I48"/>
      <c r="J48"/>
      <c r="M48" s="47"/>
    </row>
    <row r="49" spans="3:13" ht="10" customHeight="1" x14ac:dyDescent="0.35">
      <c r="C49"/>
      <c r="D49"/>
      <c r="E49"/>
      <c r="F49"/>
      <c r="G49"/>
      <c r="H49"/>
      <c r="I49"/>
      <c r="J49"/>
      <c r="M49" s="47"/>
    </row>
    <row r="50" spans="3:13" ht="25" customHeight="1" x14ac:dyDescent="0.35">
      <c r="C50"/>
      <c r="D50"/>
      <c r="E50"/>
      <c r="F50"/>
      <c r="G50"/>
      <c r="H50"/>
      <c r="I50"/>
      <c r="J50"/>
      <c r="M50" s="47"/>
    </row>
    <row r="51" spans="3:13" ht="10" customHeight="1" x14ac:dyDescent="0.35">
      <c r="C51"/>
      <c r="D51"/>
      <c r="E51"/>
      <c r="F51"/>
      <c r="G51"/>
      <c r="H51"/>
      <c r="I51"/>
      <c r="J51"/>
      <c r="M51" s="47"/>
    </row>
    <row r="52" spans="3:13" customFormat="1" ht="31" customHeight="1" x14ac:dyDescent="0.35"/>
    <row r="53" spans="3:13" customFormat="1" ht="52" customHeight="1" x14ac:dyDescent="0.35"/>
    <row r="54" spans="3:13" customFormat="1" ht="16" customHeight="1" x14ac:dyDescent="0.35"/>
    <row r="55" spans="3:13" customFormat="1" ht="31" customHeight="1" x14ac:dyDescent="0.35"/>
    <row r="56" spans="3:13" customFormat="1" ht="31" customHeight="1" x14ac:dyDescent="0.35"/>
    <row r="57" spans="3:13" customFormat="1" ht="10" customHeight="1" x14ac:dyDescent="0.35"/>
    <row r="58" spans="3:13" customFormat="1" ht="25" customHeight="1" x14ac:dyDescent="0.35"/>
    <row r="59" spans="3:13" customFormat="1" ht="10" customHeight="1" x14ac:dyDescent="0.35"/>
    <row r="60" spans="3:13" customFormat="1" ht="25" customHeight="1" x14ac:dyDescent="0.35"/>
    <row r="61" spans="3:13" customFormat="1" ht="10" customHeight="1" x14ac:dyDescent="0.35"/>
    <row r="62" spans="3:13" customFormat="1" ht="31" customHeight="1" x14ac:dyDescent="0.35"/>
    <row r="63" spans="3:13" customFormat="1" ht="10" customHeight="1" x14ac:dyDescent="0.35"/>
    <row r="64" spans="3:13" customFormat="1" ht="25" customHeight="1" x14ac:dyDescent="0.35"/>
    <row r="65" customFormat="1" ht="16" customHeight="1" x14ac:dyDescent="0.35"/>
    <row r="66" customFormat="1" ht="25" customHeight="1" x14ac:dyDescent="0.35"/>
    <row r="67" customFormat="1" ht="25" customHeight="1" x14ac:dyDescent="0.35"/>
    <row r="68" customFormat="1" ht="16" customHeight="1" x14ac:dyDescent="0.35"/>
    <row r="69" customFormat="1" ht="25" customHeight="1" x14ac:dyDescent="0.35"/>
    <row r="70" customFormat="1" ht="10" customHeight="1" x14ac:dyDescent="0.35"/>
    <row r="71" customFormat="1" ht="25" customHeight="1" x14ac:dyDescent="0.35"/>
    <row r="72" customFormat="1" ht="16" customHeight="1" x14ac:dyDescent="0.35"/>
    <row r="73" customFormat="1" ht="31" customHeight="1" x14ac:dyDescent="0.35"/>
    <row r="74" customFormat="1" ht="31" customHeight="1" x14ac:dyDescent="0.35"/>
    <row r="75" customFormat="1" ht="31" customHeight="1" x14ac:dyDescent="0.35"/>
    <row r="76" customFormat="1" ht="10" customHeight="1" x14ac:dyDescent="0.35"/>
    <row r="77" customFormat="1" ht="25" customHeight="1" x14ac:dyDescent="0.35"/>
    <row r="78" customFormat="1" ht="10" customHeight="1" x14ac:dyDescent="0.35"/>
    <row r="79" customFormat="1" ht="25" customHeight="1" x14ac:dyDescent="0.35"/>
    <row r="80" customFormat="1" ht="10" customHeight="1" x14ac:dyDescent="0.35"/>
    <row r="81" customFormat="1" ht="31" customHeight="1" x14ac:dyDescent="0.35"/>
    <row r="82" customFormat="1" ht="10" customHeight="1" x14ac:dyDescent="0.35"/>
    <row r="83" customFormat="1" ht="25" customHeight="1" x14ac:dyDescent="0.35"/>
    <row r="84" customFormat="1" ht="16" customHeight="1" x14ac:dyDescent="0.35"/>
    <row r="85" customFormat="1" ht="25" customHeight="1" x14ac:dyDescent="0.35"/>
    <row r="86" customFormat="1" ht="25" customHeight="1" x14ac:dyDescent="0.35"/>
    <row r="87" customFormat="1" ht="16" customHeight="1" x14ac:dyDescent="0.35"/>
    <row r="88" customFormat="1" ht="25" customHeight="1" x14ac:dyDescent="0.35"/>
    <row r="89" customFormat="1" ht="10" customHeight="1" x14ac:dyDescent="0.35"/>
    <row r="90" customFormat="1" ht="25" customHeight="1" x14ac:dyDescent="0.35"/>
    <row r="91" customFormat="1" ht="10" customHeight="1" x14ac:dyDescent="0.35"/>
    <row r="92" customFormat="1" ht="10" customHeight="1" x14ac:dyDescent="0.35"/>
    <row r="93" customFormat="1" ht="16" customHeight="1" x14ac:dyDescent="0.35"/>
    <row r="94" customFormat="1" ht="52" customHeight="1" x14ac:dyDescent="0.35"/>
    <row r="95" customFormat="1" ht="31" customHeight="1" x14ac:dyDescent="0.35"/>
    <row r="96" customFormat="1" ht="31" customHeight="1" x14ac:dyDescent="0.35"/>
    <row r="97" customFormat="1" ht="10" customHeight="1" x14ac:dyDescent="0.35"/>
    <row r="98" customFormat="1" ht="31" customHeight="1" x14ac:dyDescent="0.35"/>
    <row r="99" customFormat="1" ht="16" customHeight="1" x14ac:dyDescent="0.35"/>
    <row r="100" customFormat="1" ht="25" customHeight="1" x14ac:dyDescent="0.35"/>
    <row r="101" customFormat="1" ht="16" customHeight="1" x14ac:dyDescent="0.35"/>
    <row r="102" customFormat="1" ht="25" customHeight="1" x14ac:dyDescent="0.35"/>
    <row r="103" customFormat="1" ht="25" customHeight="1" x14ac:dyDescent="0.35"/>
    <row r="104" customFormat="1" ht="25" customHeight="1" x14ac:dyDescent="0.35"/>
    <row r="105" customFormat="1" ht="16" customHeight="1" x14ac:dyDescent="0.35"/>
    <row r="106" customFormat="1" ht="25" customHeight="1" x14ac:dyDescent="0.35"/>
    <row r="107" customFormat="1" ht="10" customHeight="1" x14ac:dyDescent="0.35"/>
    <row r="108" customFormat="1" ht="25" customHeight="1" x14ac:dyDescent="0.35"/>
    <row r="109" customFormat="1" ht="10" customHeight="1" x14ac:dyDescent="0.35"/>
    <row r="110" customFormat="1" ht="31" customHeight="1" x14ac:dyDescent="0.35"/>
    <row r="111" customFormat="1" ht="31" customHeight="1" x14ac:dyDescent="0.35"/>
    <row r="112" customFormat="1" ht="10" customHeight="1" x14ac:dyDescent="0.35"/>
    <row r="113" customFormat="1" ht="31" customHeight="1" x14ac:dyDescent="0.35"/>
    <row r="114" customFormat="1" ht="10" customHeight="1" x14ac:dyDescent="0.35"/>
    <row r="115" customFormat="1" ht="25" customHeight="1" x14ac:dyDescent="0.35"/>
    <row r="116" customFormat="1" ht="31" customHeight="1" x14ac:dyDescent="0.35"/>
    <row r="117" customFormat="1" ht="25" customHeight="1" x14ac:dyDescent="0.35"/>
    <row r="118" customFormat="1" ht="25" customHeight="1" x14ac:dyDescent="0.35"/>
    <row r="119" customFormat="1" ht="16" customHeight="1" x14ac:dyDescent="0.35"/>
    <row r="120" customFormat="1" ht="25" customHeight="1" x14ac:dyDescent="0.35"/>
    <row r="121" customFormat="1" ht="10" customHeight="1" x14ac:dyDescent="0.35"/>
    <row r="122" customFormat="1" ht="25" customHeight="1" x14ac:dyDescent="0.35"/>
    <row r="123" customFormat="1" ht="10" customHeight="1" x14ac:dyDescent="0.35"/>
    <row r="124" customFormat="1" ht="31" customHeight="1" x14ac:dyDescent="0.35"/>
    <row r="125" customFormat="1" ht="31" hidden="1" customHeight="1" x14ac:dyDescent="0.35"/>
    <row r="126" customFormat="1" ht="31" hidden="1" customHeight="1" x14ac:dyDescent="0.35"/>
    <row r="127" customFormat="1" ht="16" hidden="1" customHeight="1" x14ac:dyDescent="0.35"/>
    <row r="128" customFormat="1" ht="31" hidden="1" customHeight="1" x14ac:dyDescent="0.35"/>
    <row r="129" customFormat="1" ht="16" hidden="1" customHeight="1" x14ac:dyDescent="0.35"/>
    <row r="130" customFormat="1" ht="31" hidden="1" customHeight="1" x14ac:dyDescent="0.35"/>
    <row r="131" customFormat="1" ht="31" hidden="1" customHeight="1" x14ac:dyDescent="0.35"/>
    <row r="132" customFormat="1" ht="16" hidden="1" customHeight="1" x14ac:dyDescent="0.35"/>
    <row r="133" customFormat="1" ht="31" hidden="1" customHeight="1" x14ac:dyDescent="0.35"/>
    <row r="134" customFormat="1" ht="16" hidden="1" customHeight="1" x14ac:dyDescent="0.35"/>
    <row r="135" customFormat="1" ht="31" hidden="1" customHeight="1" x14ac:dyDescent="0.35"/>
    <row r="136" customFormat="1" ht="16" hidden="1" customHeight="1" x14ac:dyDescent="0.35"/>
    <row r="137" customFormat="1" ht="14.5" hidden="1" x14ac:dyDescent="0.35"/>
    <row r="138" customFormat="1" ht="14.5" hidden="1" x14ac:dyDescent="0.35"/>
    <row r="139" customFormat="1" ht="35.5" hidden="1" customHeight="1" x14ac:dyDescent="0.35"/>
    <row r="140" customFormat="1" ht="14.5" hidden="1" x14ac:dyDescent="0.35"/>
    <row r="141" customFormat="1" ht="53.5" hidden="1" customHeight="1" x14ac:dyDescent="0.35"/>
    <row r="142" customFormat="1" ht="45.4" hidden="1" customHeight="1" x14ac:dyDescent="0.35"/>
    <row r="143" customFormat="1" ht="14.5" hidden="1" x14ac:dyDescent="0.35"/>
    <row r="144" customFormat="1" ht="14.5" hidden="1" x14ac:dyDescent="0.35"/>
    <row r="145" customFormat="1" ht="35.5" hidden="1" customHeight="1" x14ac:dyDescent="0.35"/>
    <row r="146" customFormat="1" ht="35.5" hidden="1" customHeight="1" x14ac:dyDescent="0.35"/>
    <row r="147" customFormat="1" ht="14.5" hidden="1" x14ac:dyDescent="0.35"/>
    <row r="148" customFormat="1" ht="35.5" hidden="1" customHeight="1" x14ac:dyDescent="0.35"/>
    <row r="149" customFormat="1" ht="14.5" hidden="1" x14ac:dyDescent="0.35"/>
    <row r="150" customFormat="1" ht="35.5" hidden="1" customHeight="1" x14ac:dyDescent="0.35"/>
    <row r="151" customFormat="1" ht="14.5" hidden="1" x14ac:dyDescent="0.35"/>
    <row r="152" customFormat="1" ht="61" hidden="1" customHeight="1" x14ac:dyDescent="0.35"/>
    <row r="153" customFormat="1" ht="14.5" hidden="1" x14ac:dyDescent="0.35"/>
    <row r="154" customFormat="1" ht="14.5" hidden="1" x14ac:dyDescent="0.35"/>
    <row r="155" customFormat="1" ht="14.5" hidden="1" x14ac:dyDescent="0.35"/>
    <row r="156" customFormat="1" ht="35.5" hidden="1" customHeight="1" x14ac:dyDescent="0.35"/>
    <row r="157" customFormat="1" ht="14.5" hidden="1" x14ac:dyDescent="0.35"/>
    <row r="158" customFormat="1" ht="35.5" hidden="1" customHeight="1" x14ac:dyDescent="0.35"/>
    <row r="159" customFormat="1" ht="14.5" hidden="1" x14ac:dyDescent="0.35"/>
    <row r="160" customFormat="1" ht="46.5" hidden="1" customHeight="1" x14ac:dyDescent="0.35"/>
    <row r="161" customFormat="1" ht="41.5" hidden="1" customHeight="1" x14ac:dyDescent="0.35"/>
    <row r="162" customFormat="1" ht="14.5" hidden="1" x14ac:dyDescent="0.35"/>
    <row r="163" customFormat="1" ht="14.5" hidden="1" x14ac:dyDescent="0.35"/>
    <row r="164" customFormat="1" ht="35.5" hidden="1" customHeight="1" x14ac:dyDescent="0.35"/>
    <row r="165" customFormat="1" ht="35.5" hidden="1" customHeight="1" x14ac:dyDescent="0.35"/>
    <row r="166" customFormat="1" ht="14.5" hidden="1" x14ac:dyDescent="0.35"/>
    <row r="167" customFormat="1" ht="35.5" hidden="1" customHeight="1" x14ac:dyDescent="0.35"/>
    <row r="168" customFormat="1" ht="14.5" hidden="1" x14ac:dyDescent="0.35"/>
    <row r="169" customFormat="1" ht="35.5" hidden="1" customHeight="1" x14ac:dyDescent="0.35"/>
    <row r="170" customFormat="1" ht="14.5" hidden="1" x14ac:dyDescent="0.35"/>
    <row r="171" customFormat="1" ht="61" hidden="1" customHeight="1" x14ac:dyDescent="0.35"/>
    <row r="172" customFormat="1" ht="14.5" hidden="1" x14ac:dyDescent="0.35"/>
    <row r="173" customFormat="1" ht="14.5" hidden="1" x14ac:dyDescent="0.35"/>
    <row r="174" customFormat="1" ht="14.5" hidden="1" x14ac:dyDescent="0.35"/>
    <row r="175" customFormat="1" ht="35.5" hidden="1" customHeight="1" x14ac:dyDescent="0.35"/>
    <row r="176" customFormat="1" ht="14.5" hidden="1" x14ac:dyDescent="0.35"/>
    <row r="177" customFormat="1" ht="35.5" hidden="1" customHeight="1" x14ac:dyDescent="0.35"/>
    <row r="178" customFormat="1" ht="14.5" hidden="1" x14ac:dyDescent="0.35"/>
    <row r="179" customFormat="1" ht="41.5" hidden="1" customHeight="1" x14ac:dyDescent="0.35"/>
    <row r="180" customFormat="1" ht="41.5" hidden="1" customHeight="1" x14ac:dyDescent="0.35"/>
    <row r="181" customFormat="1" ht="14.5" hidden="1" x14ac:dyDescent="0.35"/>
    <row r="182" customFormat="1" ht="14.5" hidden="1" x14ac:dyDescent="0.35"/>
    <row r="183" customFormat="1" ht="35.5" hidden="1" customHeight="1" x14ac:dyDescent="0.35"/>
    <row r="184" customFormat="1" ht="35.5" hidden="1" customHeight="1" x14ac:dyDescent="0.35"/>
    <row r="185" customFormat="1" ht="14.5" hidden="1" x14ac:dyDescent="0.35"/>
    <row r="186" customFormat="1" ht="35.5" hidden="1" customHeight="1" x14ac:dyDescent="0.35"/>
    <row r="187" customFormat="1" ht="14.5" hidden="1" x14ac:dyDescent="0.35"/>
    <row r="188" customFormat="1" ht="35.5" hidden="1" customHeight="1" x14ac:dyDescent="0.35"/>
    <row r="189" customFormat="1" ht="14.5" hidden="1" x14ac:dyDescent="0.35"/>
    <row r="190" customFormat="1" ht="61" hidden="1" customHeight="1" x14ac:dyDescent="0.35"/>
    <row r="191" customFormat="1" ht="14.5" hidden="1" x14ac:dyDescent="0.35"/>
    <row r="192" customFormat="1" ht="14.5" hidden="1" x14ac:dyDescent="0.35"/>
    <row r="193" customFormat="1" ht="14.5" hidden="1" x14ac:dyDescent="0.35"/>
    <row r="194" customFormat="1" ht="35.5" hidden="1" customHeight="1" x14ac:dyDescent="0.35"/>
    <row r="195" customFormat="1" ht="14.5" hidden="1" x14ac:dyDescent="0.35"/>
    <row r="196" customFormat="1" ht="35.5" hidden="1" customHeight="1" x14ac:dyDescent="0.35"/>
    <row r="197" customFormat="1" ht="14.5" hidden="1" x14ac:dyDescent="0.35"/>
    <row r="198" customFormat="1" ht="45" hidden="1" customHeight="1" x14ac:dyDescent="0.35"/>
    <row r="199" customFormat="1" ht="41.5" hidden="1" customHeight="1" x14ac:dyDescent="0.35"/>
    <row r="200" customFormat="1" ht="14.5" hidden="1" x14ac:dyDescent="0.35"/>
    <row r="201" customFormat="1" ht="14.5" hidden="1" x14ac:dyDescent="0.35"/>
    <row r="202" customFormat="1" ht="35.5" hidden="1" customHeight="1" x14ac:dyDescent="0.35"/>
    <row r="203" customFormat="1" ht="35.5" hidden="1" customHeight="1" x14ac:dyDescent="0.35"/>
    <row r="204" customFormat="1" ht="14.5" hidden="1" x14ac:dyDescent="0.35"/>
    <row r="205" customFormat="1" ht="35.5" hidden="1" customHeight="1" x14ac:dyDescent="0.35"/>
    <row r="206" customFormat="1" ht="14.5" hidden="1" x14ac:dyDescent="0.35"/>
    <row r="207" customFormat="1" ht="35.5" hidden="1" customHeight="1" x14ac:dyDescent="0.35"/>
    <row r="208" customFormat="1" ht="14.5" hidden="1" x14ac:dyDescent="0.35"/>
    <row r="209" customFormat="1" ht="61" hidden="1" customHeight="1" x14ac:dyDescent="0.35"/>
    <row r="210" customFormat="1" ht="14.5" hidden="1" x14ac:dyDescent="0.35"/>
    <row r="211" customFormat="1" ht="14.5" hidden="1" x14ac:dyDescent="0.35"/>
    <row r="212" customFormat="1" ht="14.5" hidden="1" x14ac:dyDescent="0.35"/>
    <row r="213" customFormat="1" ht="35.5" hidden="1" customHeight="1" x14ac:dyDescent="0.35"/>
    <row r="214" customFormat="1" ht="14.5" hidden="1" x14ac:dyDescent="0.35"/>
    <row r="215" customFormat="1" ht="35.5" hidden="1" customHeight="1" x14ac:dyDescent="0.35"/>
    <row r="216" customFormat="1" ht="14.5" hidden="1" x14ac:dyDescent="0.35"/>
    <row r="217" customFormat="1" ht="47.15" hidden="1" customHeight="1" x14ac:dyDescent="0.35"/>
    <row r="218" customFormat="1" ht="41.15" hidden="1" customHeight="1" x14ac:dyDescent="0.35"/>
    <row r="219" customFormat="1" ht="14.5" hidden="1" x14ac:dyDescent="0.35"/>
    <row r="220" customFormat="1" ht="14.5" hidden="1" x14ac:dyDescent="0.35"/>
    <row r="221" customFormat="1" ht="35.5" hidden="1" customHeight="1" x14ac:dyDescent="0.35"/>
    <row r="222" customFormat="1" ht="35.5" hidden="1" customHeight="1" x14ac:dyDescent="0.35"/>
    <row r="223" customFormat="1" ht="14.5" hidden="1" x14ac:dyDescent="0.35"/>
    <row r="224" customFormat="1" ht="35.5" hidden="1" customHeight="1" x14ac:dyDescent="0.35"/>
    <row r="225" customFormat="1" ht="14.5" hidden="1" x14ac:dyDescent="0.35"/>
    <row r="226" customFormat="1" ht="35.5" hidden="1" customHeight="1" x14ac:dyDescent="0.35"/>
    <row r="227" customFormat="1" ht="14.5" hidden="1" x14ac:dyDescent="0.35"/>
    <row r="228" customFormat="1" ht="61" hidden="1" customHeight="1" x14ac:dyDescent="0.35"/>
    <row r="229" customFormat="1" ht="14.5" hidden="1" x14ac:dyDescent="0.35"/>
    <row r="230" customFormat="1" ht="14.5" hidden="1" x14ac:dyDescent="0.35"/>
    <row r="231" customFormat="1" ht="14.5" hidden="1" x14ac:dyDescent="0.35"/>
    <row r="232" customFormat="1" ht="35.5" hidden="1" customHeight="1" x14ac:dyDescent="0.35"/>
    <row r="233" customFormat="1" ht="14.5" hidden="1" x14ac:dyDescent="0.35"/>
    <row r="234" customFormat="1" ht="35.5" hidden="1" customHeight="1" x14ac:dyDescent="0.35"/>
    <row r="235" customFormat="1" ht="14.5" hidden="1" x14ac:dyDescent="0.35"/>
    <row r="236" customFormat="1" ht="42" hidden="1" customHeight="1" x14ac:dyDescent="0.35"/>
    <row r="237" customFormat="1" ht="41.5" hidden="1" customHeight="1" x14ac:dyDescent="0.35"/>
    <row r="238" customFormat="1" ht="14.5" hidden="1" x14ac:dyDescent="0.35"/>
    <row r="239" customFormat="1" ht="14.5" hidden="1" x14ac:dyDescent="0.35"/>
    <row r="240" customFormat="1" ht="35.5" hidden="1" customHeight="1" x14ac:dyDescent="0.35"/>
    <row r="241" customFormat="1" ht="35.5" hidden="1" customHeight="1" x14ac:dyDescent="0.35"/>
    <row r="242" customFormat="1" ht="14.5" hidden="1" x14ac:dyDescent="0.35"/>
    <row r="243" customFormat="1" ht="35.5" hidden="1" customHeight="1" x14ac:dyDescent="0.35"/>
    <row r="244" customFormat="1" ht="14.5" hidden="1" x14ac:dyDescent="0.35"/>
    <row r="245" customFormat="1" ht="35.5" hidden="1" customHeight="1" x14ac:dyDescent="0.35"/>
    <row r="246" customFormat="1" ht="14.5" hidden="1" x14ac:dyDescent="0.35"/>
    <row r="247" customFormat="1" ht="61" hidden="1" customHeight="1" x14ac:dyDescent="0.35"/>
    <row r="248" customFormat="1" ht="14.5" hidden="1" x14ac:dyDescent="0.35"/>
    <row r="249" customFormat="1" ht="14.5" hidden="1" x14ac:dyDescent="0.35"/>
    <row r="250" customFormat="1" ht="14.5" hidden="1" x14ac:dyDescent="0.35"/>
    <row r="251" customFormat="1" ht="35.5" hidden="1" customHeight="1" x14ac:dyDescent="0.35"/>
    <row r="252" customFormat="1" ht="14.5" hidden="1" x14ac:dyDescent="0.35"/>
    <row r="253" customFormat="1" ht="35.5" hidden="1" customHeight="1" x14ac:dyDescent="0.35"/>
    <row r="254" customFormat="1" ht="14.5" hidden="1" x14ac:dyDescent="0.35"/>
    <row r="255" customFormat="1" ht="45" hidden="1" customHeight="1" x14ac:dyDescent="0.35"/>
    <row r="256" customFormat="1" ht="14.5" hidden="1" x14ac:dyDescent="0.35"/>
    <row r="257" customFormat="1" ht="14.5" hidden="1" x14ac:dyDescent="0.35"/>
  </sheetData>
  <sheetProtection algorithmName="SHA-512" hashValue="bqM6m4ohZlGognWpEelRklkJCl/m9pmSdqwGCn2sY+ME7OQSTY44j/PPh/IFHdq6s9F8vmcyxNcMIKhcaa5vWA==" saltValue="3CHVHI7u3+B0kYfWdmCyFg==" spinCount="100000" sheet="1" objects="1" scenarios="1"/>
  <dataConsolidate/>
  <mergeCells count="24">
    <mergeCell ref="D22:V22"/>
    <mergeCell ref="D24:D25"/>
    <mergeCell ref="E24:E25"/>
    <mergeCell ref="F24:F25"/>
    <mergeCell ref="G10:J10"/>
    <mergeCell ref="K10:K11"/>
    <mergeCell ref="V10:V11"/>
    <mergeCell ref="G24:J24"/>
    <mergeCell ref="K24:K25"/>
    <mergeCell ref="M24:P24"/>
    <mergeCell ref="Q24:Q25"/>
    <mergeCell ref="R24:R25"/>
    <mergeCell ref="L10:L11"/>
    <mergeCell ref="L24:L25"/>
    <mergeCell ref="F10:F11"/>
    <mergeCell ref="E10:E11"/>
    <mergeCell ref="C3:Q3"/>
    <mergeCell ref="D10:D11"/>
    <mergeCell ref="D8:V8"/>
    <mergeCell ref="M10:P10"/>
    <mergeCell ref="Q10:Q11"/>
    <mergeCell ref="R10:R11"/>
    <mergeCell ref="T10:T11"/>
    <mergeCell ref="U10:U11"/>
  </mergeCells>
  <conditionalFormatting sqref="A1:J1 M1">
    <cfRule type="cellIs" dxfId="19" priority="70" stopIfTrue="1" operator="equal">
      <formula>"Missing Info"</formula>
    </cfRule>
  </conditionalFormatting>
  <conditionalFormatting sqref="G13:H13 M13:N13">
    <cfRule type="expression" dxfId="18" priority="25">
      <formula>$E13="Level 2"</formula>
    </cfRule>
  </conditionalFormatting>
  <conditionalFormatting sqref="G15:H15 G17:H17 G19:H19">
    <cfRule type="expression" dxfId="17" priority="9">
      <formula>$E15="Level 2"</formula>
    </cfRule>
  </conditionalFormatting>
  <conditionalFormatting sqref="G27:H27 G29:H29">
    <cfRule type="expression" dxfId="16" priority="7">
      <formula>$E27="Level 2"</formula>
    </cfRule>
  </conditionalFormatting>
  <conditionalFormatting sqref="I13 O13">
    <cfRule type="expression" dxfId="15" priority="18">
      <formula>$E13="DCFC"</formula>
    </cfRule>
  </conditionalFormatting>
  <conditionalFormatting sqref="I15">
    <cfRule type="expression" dxfId="14" priority="3">
      <formula>$E15="DCFC"</formula>
    </cfRule>
  </conditionalFormatting>
  <conditionalFormatting sqref="I17">
    <cfRule type="expression" dxfId="13" priority="2">
      <formula>$E17="DCFC"</formula>
    </cfRule>
  </conditionalFormatting>
  <conditionalFormatting sqref="I19">
    <cfRule type="expression" dxfId="12" priority="1">
      <formula>$E19="DCFC"</formula>
    </cfRule>
  </conditionalFormatting>
  <conditionalFormatting sqref="I27 I29">
    <cfRule type="expression" dxfId="11" priority="6">
      <formula>$E27="DCFC"</formula>
    </cfRule>
  </conditionalFormatting>
  <conditionalFormatting sqref="M15:N15">
    <cfRule type="expression" dxfId="10" priority="21">
      <formula>$E15="Level 2"</formula>
    </cfRule>
  </conditionalFormatting>
  <conditionalFormatting sqref="M17:N17">
    <cfRule type="expression" dxfId="9" priority="20">
      <formula>$E17="Level 2"</formula>
    </cfRule>
  </conditionalFormatting>
  <conditionalFormatting sqref="M19:N19">
    <cfRule type="expression" dxfId="8" priority="19">
      <formula>$E19="Level 2"</formula>
    </cfRule>
  </conditionalFormatting>
  <conditionalFormatting sqref="M27:N27 M29:N29">
    <cfRule type="expression" dxfId="7" priority="5">
      <formula>$E27="Level 2"</formula>
    </cfRule>
  </conditionalFormatting>
  <conditionalFormatting sqref="O15 O17 O19">
    <cfRule type="expression" dxfId="6" priority="16">
      <formula>$E15="DCFC"</formula>
    </cfRule>
  </conditionalFormatting>
  <conditionalFormatting sqref="O27 O29">
    <cfRule type="expression" dxfId="5" priority="4">
      <formula>$E27="DCFC"</formula>
    </cfRule>
  </conditionalFormatting>
  <dataValidations count="3">
    <dataValidation type="whole" operator="greaterThanOrEqual" allowBlank="1" showInputMessage="1" showErrorMessage="1" sqref="F29:J29 F15:J15 F17:J17 F19:J19 F27:J27 F13:H13 J13" xr:uid="{6AE7D88F-0417-475A-A55A-54123F875841}">
      <formula1>0</formula1>
    </dataValidation>
    <dataValidation type="decimal" operator="greaterThanOrEqual" allowBlank="1" showInputMessage="1" showErrorMessage="1" sqref="M19:P19 M15:P15 M17:P17 M13:P13 M27:P27 M29:P29" xr:uid="{3E871D2B-E998-4C4B-B56E-55679DDF909E}">
      <formula1>0</formula1>
    </dataValidation>
    <dataValidation operator="greaterThanOrEqual" allowBlank="1" showInputMessage="1" showErrorMessage="1" sqref="I13" xr:uid="{4935EA82-F9C5-4A24-9D8E-BA5D0C9B1925}"/>
  </dataValidations>
  <pageMargins left="0.7" right="0.7" top="0.75" bottom="0.75" header="0.3" footer="0.3"/>
  <pageSetup scale="23"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D673EE9-A9C7-41A2-B1FE-945427EFD531}">
          <x14:formula1>
            <xm:f>References!$C$20:$C$22</xm:f>
          </x14:formula1>
          <xm:sqref>E13 E29 E27 E19 E17 E15</xm:sqref>
        </x14:dataValidation>
        <x14:dataValidation type="list" allowBlank="1" showInputMessage="1" showErrorMessage="1" xr:uid="{E865394B-A470-46F8-B4C9-D11C79738212}">
          <x14:formula1>
            <xm:f>References!$A$4:$A$6</xm:f>
          </x14:formula1>
          <xm:sqref>L13 L15 L17 L19 L27 L29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04EA-8235-41B5-95B5-0EC9BD3F2159}">
  <sheetPr codeName="Sheet44">
    <tabColor rgb="FFF0502D"/>
  </sheetPr>
  <dimension ref="A1:AM111"/>
  <sheetViews>
    <sheetView showGridLines="0" zoomScaleNormal="100" workbookViewId="0"/>
  </sheetViews>
  <sheetFormatPr defaultColWidth="0" defaultRowHeight="14.5" x14ac:dyDescent="0.35"/>
  <cols>
    <col min="1" max="2" width="3.81640625" customWidth="1"/>
    <col min="3" max="3" width="35.54296875" customWidth="1"/>
    <col min="4" max="4" width="1.81640625" customWidth="1"/>
    <col min="5" max="5" width="25.453125" customWidth="1"/>
    <col min="6" max="6" width="1.81640625" customWidth="1"/>
    <col min="7" max="7" width="24.54296875" customWidth="1"/>
    <col min="8" max="9" width="1.81640625" customWidth="1"/>
    <col min="10" max="10" width="35.54296875" customWidth="1"/>
    <col min="11" max="11" width="1.81640625" customWidth="1"/>
    <col min="12" max="12" width="25.54296875" customWidth="1"/>
    <col min="13" max="13" width="1.81640625" customWidth="1"/>
    <col min="14" max="14" width="13.54296875" customWidth="1"/>
    <col min="15" max="15" width="24.54296875" hidden="1" customWidth="1"/>
    <col min="16" max="16" width="1.81640625" hidden="1" customWidth="1"/>
    <col min="17" max="17" width="24.54296875" hidden="1" customWidth="1"/>
    <col min="18" max="18" width="1.81640625" hidden="1" customWidth="1"/>
    <col min="19" max="19" width="24.54296875" hidden="1" customWidth="1"/>
    <col min="20" max="20" width="1.81640625" hidden="1" customWidth="1"/>
    <col min="21" max="21" width="24.54296875" hidden="1" customWidth="1"/>
    <col min="22" max="22" width="1.81640625" hidden="1" customWidth="1"/>
    <col min="23" max="23" width="24.54296875" hidden="1" customWidth="1"/>
    <col min="24" max="24" width="1.81640625" hidden="1" customWidth="1"/>
    <col min="25" max="25" width="24.54296875" hidden="1" customWidth="1"/>
    <col min="26" max="28" width="1.81640625" hidden="1" customWidth="1"/>
    <col min="29" max="39" width="0" hidden="1" customWidth="1"/>
    <col min="40" max="16384" width="8.7265625" hidden="1"/>
  </cols>
  <sheetData>
    <row r="1" spans="1:34" ht="55" customHeight="1" x14ac:dyDescent="0.35">
      <c r="A1" s="222"/>
      <c r="B1" s="497" t="str">
        <f>Development!$A$3&amp;" Electric Vehicle Make-Ready Program"</f>
        <v>2024 Electric Vehicle Make-Ready Program</v>
      </c>
      <c r="C1" s="497"/>
      <c r="D1" s="497"/>
      <c r="E1" s="497"/>
      <c r="F1" s="497"/>
      <c r="G1" s="497"/>
      <c r="H1" s="497"/>
      <c r="I1" s="497"/>
      <c r="J1" s="226"/>
      <c r="K1" s="226"/>
      <c r="L1" s="226"/>
      <c r="M1" s="226"/>
      <c r="N1" s="226"/>
    </row>
    <row r="2" spans="1:34" ht="55" customHeight="1" thickBot="1" x14ac:dyDescent="0.55000000000000004">
      <c r="A2" s="227"/>
      <c r="B2" s="367" t="str">
        <f>"Electric Vehicle Charging Program, Version "&amp;Development!A2</f>
        <v>Electric Vehicle Charging Program, Version 2.0</v>
      </c>
      <c r="C2" s="227"/>
      <c r="D2" s="227"/>
      <c r="E2" s="227"/>
      <c r="F2" s="227"/>
      <c r="G2" s="227"/>
      <c r="H2" s="227"/>
      <c r="I2" s="227"/>
      <c r="J2" s="6"/>
      <c r="K2" s="6"/>
      <c r="L2" s="6"/>
      <c r="M2" s="6"/>
      <c r="N2" s="6"/>
    </row>
    <row r="4" spans="1:34" ht="20.149999999999999" customHeight="1" thickBot="1" x14ac:dyDescent="0.6">
      <c r="C4" s="320" t="s">
        <v>282</v>
      </c>
      <c r="D4" s="153"/>
      <c r="E4" s="153"/>
      <c r="F4" s="153"/>
      <c r="G4" s="153"/>
      <c r="H4" s="153"/>
      <c r="I4" s="6"/>
      <c r="J4" s="6"/>
      <c r="K4" s="6"/>
      <c r="L4" s="6"/>
      <c r="M4" s="6"/>
    </row>
    <row r="5" spans="1:34" x14ac:dyDescent="0.35">
      <c r="C5" s="317" t="s">
        <v>320</v>
      </c>
      <c r="D5" s="317"/>
      <c r="E5" s="317"/>
      <c r="F5" s="317"/>
      <c r="G5" s="317"/>
      <c r="H5" s="317"/>
      <c r="I5" s="318"/>
      <c r="J5" s="318"/>
      <c r="K5" s="319"/>
      <c r="L5" s="319"/>
    </row>
    <row r="6" spans="1:34" ht="23.15" customHeight="1" x14ac:dyDescent="0.35">
      <c r="C6" s="495" t="s">
        <v>319</v>
      </c>
      <c r="D6" s="495"/>
      <c r="E6" s="495"/>
      <c r="F6" s="495"/>
      <c r="G6" s="495"/>
      <c r="H6" s="495"/>
      <c r="I6" s="495"/>
      <c r="J6" s="495"/>
      <c r="K6" s="495"/>
      <c r="L6" s="495"/>
      <c r="M6" s="495"/>
    </row>
    <row r="7" spans="1:34" ht="14.5" customHeight="1" thickBot="1" x14ac:dyDescent="0.4">
      <c r="C7" s="496"/>
      <c r="D7" s="496"/>
      <c r="E7" s="496"/>
      <c r="F7" s="496"/>
      <c r="G7" s="496"/>
      <c r="H7" s="496"/>
      <c r="I7" s="496"/>
      <c r="J7" s="496"/>
      <c r="K7" s="496"/>
      <c r="L7" s="496"/>
      <c r="M7" s="496"/>
    </row>
    <row r="8" spans="1:34" ht="10" customHeight="1" x14ac:dyDescent="0.35">
      <c r="C8" s="319"/>
      <c r="D8" s="319"/>
      <c r="E8" s="319"/>
      <c r="F8" s="319"/>
      <c r="G8" s="319"/>
      <c r="H8" s="319"/>
      <c r="I8" s="319"/>
      <c r="J8" s="319"/>
      <c r="K8" s="319"/>
      <c r="L8" s="319"/>
      <c r="M8" s="319"/>
    </row>
    <row r="9" spans="1:34" ht="35.25" customHeight="1" x14ac:dyDescent="0.35">
      <c r="C9" s="501" t="s">
        <v>400</v>
      </c>
      <c r="D9" s="501"/>
      <c r="E9" s="501"/>
      <c r="F9" s="233"/>
      <c r="G9" s="233"/>
      <c r="H9" s="233"/>
      <c r="I9" s="233"/>
      <c r="J9" s="233"/>
      <c r="K9" s="233"/>
      <c r="L9" s="233"/>
      <c r="M9" s="233"/>
    </row>
    <row r="10" spans="1:34" ht="21.75" customHeight="1" x14ac:dyDescent="0.35">
      <c r="C10" s="501"/>
      <c r="D10" s="501"/>
      <c r="E10" s="501"/>
      <c r="F10" s="233"/>
      <c r="G10" s="310" t="s">
        <v>87</v>
      </c>
      <c r="H10" s="233"/>
      <c r="I10" s="233"/>
      <c r="J10" s="233"/>
      <c r="K10" s="233"/>
      <c r="L10" s="233"/>
      <c r="M10" s="233"/>
    </row>
    <row r="11" spans="1:34" ht="15" thickBot="1" x14ac:dyDescent="0.4"/>
    <row r="12" spans="1:34" ht="30" customHeight="1" thickBot="1" x14ac:dyDescent="0.4">
      <c r="C12" s="502" t="s">
        <v>340</v>
      </c>
      <c r="D12" s="503"/>
      <c r="E12" s="503"/>
      <c r="F12" s="504"/>
      <c r="J12" s="502" t="s">
        <v>341</v>
      </c>
      <c r="K12" s="503"/>
      <c r="L12" s="503"/>
      <c r="M12" s="504"/>
    </row>
    <row r="13" spans="1:34" s="95" customFormat="1" ht="30" customHeight="1" x14ac:dyDescent="0.35">
      <c r="C13" s="240" t="s">
        <v>318</v>
      </c>
      <c r="D13" s="241"/>
      <c r="E13" s="241" t="s">
        <v>353</v>
      </c>
      <c r="F13" s="163"/>
      <c r="G13"/>
      <c r="H13"/>
      <c r="I13"/>
      <c r="J13" s="240" t="s">
        <v>318</v>
      </c>
      <c r="K13" s="241"/>
      <c r="L13" s="241" t="s">
        <v>353</v>
      </c>
      <c r="M13" s="163"/>
      <c r="N13"/>
      <c r="O13"/>
      <c r="P13"/>
      <c r="Q13"/>
      <c r="R13"/>
      <c r="S13"/>
      <c r="T13"/>
      <c r="U13"/>
      <c r="V13"/>
      <c r="W13"/>
      <c r="X13"/>
      <c r="Y13"/>
      <c r="Z13"/>
      <c r="AA13"/>
      <c r="AB13"/>
      <c r="AC13"/>
      <c r="AD13"/>
      <c r="AE13"/>
      <c r="AF13"/>
      <c r="AG13"/>
      <c r="AH13"/>
    </row>
    <row r="14" spans="1:34" ht="10" customHeight="1" x14ac:dyDescent="0.35">
      <c r="C14" s="162"/>
      <c r="F14" s="163"/>
      <c r="J14" s="162"/>
      <c r="M14" s="163"/>
    </row>
    <row r="15" spans="1:34" s="213" customFormat="1" ht="21" customHeight="1" x14ac:dyDescent="0.35">
      <c r="C15" s="215" t="s">
        <v>283</v>
      </c>
      <c r="D15" s="239"/>
      <c r="E15" s="311"/>
      <c r="F15" s="163"/>
      <c r="G15"/>
      <c r="H15"/>
      <c r="I15"/>
      <c r="J15" s="215" t="s">
        <v>283</v>
      </c>
      <c r="K15" s="239"/>
      <c r="L15" s="311"/>
      <c r="M15" s="163"/>
      <c r="N15"/>
      <c r="O15"/>
      <c r="P15"/>
      <c r="Q15"/>
      <c r="R15"/>
      <c r="S15"/>
      <c r="T15"/>
      <c r="U15"/>
      <c r="V15"/>
      <c r="W15"/>
      <c r="X15"/>
      <c r="Y15"/>
      <c r="Z15"/>
      <c r="AA15"/>
      <c r="AB15"/>
      <c r="AC15"/>
    </row>
    <row r="16" spans="1:34" s="213" customFormat="1" ht="10" customHeight="1" x14ac:dyDescent="0.35">
      <c r="C16" s="215"/>
      <c r="D16" s="239"/>
      <c r="E16" s="216"/>
      <c r="F16" s="163"/>
      <c r="G16"/>
      <c r="H16"/>
      <c r="I16"/>
      <c r="J16" s="215"/>
      <c r="K16" s="239"/>
      <c r="L16" s="216"/>
      <c r="M16" s="163"/>
      <c r="N16"/>
      <c r="O16"/>
      <c r="P16"/>
      <c r="Q16"/>
      <c r="R16"/>
      <c r="S16"/>
      <c r="T16"/>
      <c r="U16"/>
      <c r="V16"/>
      <c r="W16"/>
      <c r="X16"/>
      <c r="Y16"/>
      <c r="Z16"/>
      <c r="AA16"/>
      <c r="AB16"/>
      <c r="AC16"/>
    </row>
    <row r="17" spans="3:29" s="213" customFormat="1" ht="21" customHeight="1" x14ac:dyDescent="0.35">
      <c r="C17" s="215" t="s">
        <v>284</v>
      </c>
      <c r="D17" s="239"/>
      <c r="E17" s="311"/>
      <c r="F17" s="163"/>
      <c r="G17"/>
      <c r="H17"/>
      <c r="I17"/>
      <c r="J17" s="215" t="s">
        <v>284</v>
      </c>
      <c r="K17" s="239"/>
      <c r="L17" s="311"/>
      <c r="M17" s="163"/>
      <c r="N17"/>
      <c r="O17"/>
      <c r="P17"/>
      <c r="Q17"/>
      <c r="R17"/>
      <c r="S17"/>
      <c r="T17"/>
      <c r="U17"/>
      <c r="V17"/>
      <c r="W17"/>
      <c r="X17"/>
      <c r="Y17"/>
      <c r="Z17"/>
      <c r="AA17"/>
      <c r="AB17"/>
      <c r="AC17"/>
    </row>
    <row r="18" spans="3:29" s="213" customFormat="1" ht="10" customHeight="1" x14ac:dyDescent="0.35">
      <c r="C18" s="215"/>
      <c r="D18" s="239"/>
      <c r="E18" s="216"/>
      <c r="F18" s="163"/>
      <c r="G18"/>
      <c r="H18"/>
      <c r="I18"/>
      <c r="J18" s="215"/>
      <c r="K18" s="239"/>
      <c r="L18" s="216"/>
      <c r="M18" s="163"/>
      <c r="N18"/>
      <c r="O18"/>
      <c r="P18"/>
      <c r="Q18"/>
      <c r="R18"/>
      <c r="S18"/>
      <c r="T18"/>
      <c r="U18"/>
      <c r="V18"/>
      <c r="W18"/>
      <c r="X18"/>
      <c r="Y18"/>
      <c r="Z18"/>
      <c r="AA18"/>
      <c r="AB18"/>
      <c r="AC18"/>
    </row>
    <row r="19" spans="3:29" s="213" customFormat="1" ht="21" customHeight="1" x14ac:dyDescent="0.35">
      <c r="C19" s="215" t="s">
        <v>285</v>
      </c>
      <c r="D19" s="239"/>
      <c r="E19" s="311"/>
      <c r="F19" s="163"/>
      <c r="G19"/>
      <c r="H19"/>
      <c r="I19"/>
      <c r="J19" s="215" t="s">
        <v>285</v>
      </c>
      <c r="K19" s="239"/>
      <c r="L19" s="311"/>
      <c r="M19" s="163"/>
      <c r="N19"/>
      <c r="O19"/>
      <c r="P19"/>
      <c r="Q19"/>
      <c r="R19"/>
      <c r="S19"/>
      <c r="T19"/>
      <c r="U19"/>
      <c r="V19"/>
      <c r="W19"/>
      <c r="X19"/>
      <c r="Y19"/>
      <c r="Z19"/>
      <c r="AA19"/>
      <c r="AB19"/>
      <c r="AC19"/>
    </row>
    <row r="20" spans="3:29" s="213" customFormat="1" ht="10" customHeight="1" x14ac:dyDescent="0.35">
      <c r="C20" s="215"/>
      <c r="D20" s="239"/>
      <c r="E20" s="216"/>
      <c r="F20" s="163"/>
      <c r="G20"/>
      <c r="H20"/>
      <c r="I20"/>
      <c r="J20" s="215"/>
      <c r="K20" s="239"/>
      <c r="L20" s="216"/>
      <c r="M20" s="163"/>
      <c r="N20"/>
      <c r="O20"/>
      <c r="P20"/>
      <c r="Q20"/>
      <c r="R20"/>
      <c r="S20"/>
      <c r="T20"/>
      <c r="U20"/>
      <c r="V20"/>
      <c r="W20"/>
      <c r="X20"/>
      <c r="Y20"/>
      <c r="Z20"/>
      <c r="AA20"/>
      <c r="AB20"/>
      <c r="AC20"/>
    </row>
    <row r="21" spans="3:29" s="213" customFormat="1" ht="21" customHeight="1" x14ac:dyDescent="0.35">
      <c r="C21" s="215" t="s">
        <v>286</v>
      </c>
      <c r="D21" s="239"/>
      <c r="E21" s="311"/>
      <c r="F21" s="163"/>
      <c r="G21"/>
      <c r="H21"/>
      <c r="I21"/>
      <c r="J21" s="215" t="s">
        <v>286</v>
      </c>
      <c r="K21" s="239"/>
      <c r="L21" s="311"/>
      <c r="M21" s="163"/>
      <c r="N21"/>
      <c r="O21"/>
      <c r="P21"/>
      <c r="Q21"/>
      <c r="R21"/>
      <c r="S21"/>
      <c r="T21"/>
      <c r="U21"/>
      <c r="V21"/>
      <c r="W21"/>
      <c r="X21"/>
      <c r="Y21"/>
      <c r="Z21"/>
      <c r="AA21"/>
      <c r="AB21"/>
      <c r="AC21"/>
    </row>
    <row r="22" spans="3:29" s="213" customFormat="1" ht="10" customHeight="1" x14ac:dyDescent="0.35">
      <c r="C22" s="215"/>
      <c r="D22" s="239"/>
      <c r="E22" s="216"/>
      <c r="F22" s="163"/>
      <c r="G22"/>
      <c r="H22"/>
      <c r="I22"/>
      <c r="J22" s="215"/>
      <c r="K22" s="239"/>
      <c r="L22" s="216"/>
      <c r="M22" s="163"/>
      <c r="N22"/>
      <c r="O22"/>
      <c r="P22"/>
      <c r="Q22"/>
      <c r="R22"/>
      <c r="S22"/>
      <c r="T22"/>
      <c r="U22"/>
      <c r="V22"/>
      <c r="W22"/>
      <c r="X22"/>
      <c r="Y22"/>
      <c r="Z22"/>
      <c r="AA22"/>
      <c r="AB22"/>
      <c r="AC22"/>
    </row>
    <row r="23" spans="3:29" s="213" customFormat="1" ht="21" customHeight="1" x14ac:dyDescent="0.35">
      <c r="C23" s="215" t="s">
        <v>287</v>
      </c>
      <c r="D23" s="239"/>
      <c r="E23" s="311"/>
      <c r="F23" s="163"/>
      <c r="G23"/>
      <c r="H23"/>
      <c r="I23"/>
      <c r="J23" s="215" t="s">
        <v>287</v>
      </c>
      <c r="K23" s="239"/>
      <c r="L23" s="311"/>
      <c r="M23" s="163"/>
      <c r="N23"/>
      <c r="O23"/>
      <c r="P23"/>
      <c r="Q23"/>
      <c r="R23"/>
      <c r="S23"/>
      <c r="T23"/>
      <c r="U23"/>
      <c r="V23"/>
      <c r="W23"/>
      <c r="X23"/>
      <c r="Y23"/>
      <c r="Z23"/>
      <c r="AA23"/>
      <c r="AB23"/>
      <c r="AC23"/>
    </row>
    <row r="24" spans="3:29" s="213" customFormat="1" ht="10" customHeight="1" x14ac:dyDescent="0.35">
      <c r="C24" s="215"/>
      <c r="D24" s="239"/>
      <c r="E24" s="216"/>
      <c r="F24" s="163"/>
      <c r="G24"/>
      <c r="H24"/>
      <c r="I24"/>
      <c r="J24" s="215"/>
      <c r="K24" s="239"/>
      <c r="L24" s="216"/>
      <c r="M24" s="163"/>
      <c r="N24"/>
      <c r="O24"/>
      <c r="P24"/>
      <c r="Q24"/>
      <c r="R24"/>
      <c r="S24"/>
      <c r="T24"/>
      <c r="U24"/>
      <c r="V24"/>
      <c r="W24"/>
      <c r="X24"/>
      <c r="Y24"/>
      <c r="Z24"/>
      <c r="AA24"/>
      <c r="AB24"/>
      <c r="AC24"/>
    </row>
    <row r="25" spans="3:29" s="213" customFormat="1" ht="21" customHeight="1" x14ac:dyDescent="0.35">
      <c r="C25" s="215" t="s">
        <v>288</v>
      </c>
      <c r="D25" s="239"/>
      <c r="E25" s="311"/>
      <c r="F25" s="163"/>
      <c r="G25"/>
      <c r="H25"/>
      <c r="I25"/>
      <c r="J25" s="215" t="s">
        <v>288</v>
      </c>
      <c r="K25" s="239"/>
      <c r="L25" s="311"/>
      <c r="M25" s="163"/>
      <c r="N25"/>
      <c r="O25"/>
      <c r="P25"/>
      <c r="Q25"/>
      <c r="R25"/>
      <c r="S25"/>
      <c r="T25"/>
      <c r="U25"/>
      <c r="V25"/>
      <c r="W25"/>
      <c r="X25"/>
      <c r="Y25"/>
      <c r="Z25"/>
      <c r="AA25"/>
      <c r="AB25"/>
      <c r="AC25"/>
    </row>
    <row r="26" spans="3:29" s="213" customFormat="1" ht="10" customHeight="1" x14ac:dyDescent="0.35">
      <c r="C26" s="215"/>
      <c r="D26" s="239"/>
      <c r="E26" s="216"/>
      <c r="F26" s="163"/>
      <c r="G26"/>
      <c r="H26"/>
      <c r="I26"/>
      <c r="J26" s="215"/>
      <c r="K26" s="239"/>
      <c r="L26" s="216"/>
      <c r="M26" s="163"/>
      <c r="N26"/>
      <c r="O26"/>
      <c r="P26"/>
      <c r="Q26"/>
      <c r="R26"/>
      <c r="S26"/>
      <c r="T26"/>
      <c r="U26"/>
      <c r="V26"/>
      <c r="W26"/>
      <c r="X26"/>
      <c r="Y26"/>
      <c r="Z26"/>
      <c r="AA26"/>
      <c r="AB26"/>
      <c r="AC26"/>
    </row>
    <row r="27" spans="3:29" s="213" customFormat="1" ht="21" customHeight="1" x14ac:dyDescent="0.35">
      <c r="C27" s="215" t="s">
        <v>401</v>
      </c>
      <c r="D27" s="239"/>
      <c r="E27" s="311"/>
      <c r="F27" s="163"/>
      <c r="G27"/>
      <c r="H27"/>
      <c r="I27"/>
      <c r="J27" s="215" t="s">
        <v>401</v>
      </c>
      <c r="K27" s="239"/>
      <c r="L27" s="311"/>
      <c r="M27" s="163"/>
      <c r="N27"/>
      <c r="O27"/>
      <c r="P27"/>
      <c r="Q27"/>
      <c r="R27"/>
      <c r="S27"/>
      <c r="T27"/>
      <c r="U27"/>
      <c r="V27"/>
      <c r="W27"/>
      <c r="X27"/>
      <c r="Y27"/>
      <c r="Z27"/>
      <c r="AA27"/>
      <c r="AB27"/>
      <c r="AC27"/>
    </row>
    <row r="28" spans="3:29" ht="10" customHeight="1" x14ac:dyDescent="0.35">
      <c r="C28" s="162"/>
      <c r="E28" s="216"/>
      <c r="F28" s="214"/>
      <c r="J28" s="162"/>
      <c r="L28" s="216"/>
      <c r="M28" s="214"/>
    </row>
    <row r="29" spans="3:29" ht="21" customHeight="1" thickBot="1" x14ac:dyDescent="0.4">
      <c r="C29" s="242" t="s">
        <v>289</v>
      </c>
      <c r="E29" s="313">
        <f>Qualifying_Index!D80</f>
        <v>0</v>
      </c>
      <c r="F29" s="163"/>
      <c r="J29" s="242" t="s">
        <v>289</v>
      </c>
      <c r="L29" s="313">
        <f>Qualifying_Index!G80</f>
        <v>0</v>
      </c>
      <c r="M29" s="163"/>
    </row>
    <row r="30" spans="3:29" ht="10" customHeight="1" thickBot="1" x14ac:dyDescent="0.4">
      <c r="C30" s="164"/>
      <c r="D30" s="169"/>
      <c r="E30" s="169"/>
      <c r="F30" s="165"/>
      <c r="J30" s="164"/>
      <c r="K30" s="169"/>
      <c r="L30" s="169"/>
      <c r="M30" s="165"/>
    </row>
    <row r="31" spans="3:29" ht="16" customHeight="1" thickBot="1" x14ac:dyDescent="0.4">
      <c r="J31" s="505" t="s">
        <v>542</v>
      </c>
      <c r="K31" s="505"/>
      <c r="L31" s="505"/>
      <c r="M31" s="279"/>
    </row>
    <row r="32" spans="3:29" ht="26.15" customHeight="1" x14ac:dyDescent="0.35">
      <c r="C32" s="498" t="s">
        <v>344</v>
      </c>
      <c r="D32" s="499"/>
      <c r="E32" s="499"/>
      <c r="F32" s="500"/>
      <c r="J32" s="316"/>
    </row>
    <row r="33" spans="3:6" ht="10" customHeight="1" x14ac:dyDescent="0.35">
      <c r="C33" s="162"/>
      <c r="F33" s="163"/>
    </row>
    <row r="34" spans="3:6" ht="21" customHeight="1" x14ac:dyDescent="0.35">
      <c r="C34" s="215" t="s">
        <v>346</v>
      </c>
      <c r="E34" s="312"/>
      <c r="F34" s="163"/>
    </row>
    <row r="35" spans="3:6" ht="10" customHeight="1" x14ac:dyDescent="0.35">
      <c r="C35" s="162"/>
      <c r="F35" s="163"/>
    </row>
    <row r="36" spans="3:6" ht="21" customHeight="1" x14ac:dyDescent="0.35">
      <c r="C36" s="215" t="s">
        <v>345</v>
      </c>
      <c r="E36" s="311"/>
      <c r="F36" s="163"/>
    </row>
    <row r="37" spans="3:6" ht="10" customHeight="1" thickBot="1" x14ac:dyDescent="0.4">
      <c r="C37" s="164"/>
      <c r="D37" s="169"/>
      <c r="E37" s="169"/>
      <c r="F37" s="165"/>
    </row>
    <row r="38" spans="3:6" ht="25" customHeight="1" x14ac:dyDescent="0.35">
      <c r="C38" s="328" t="s">
        <v>544</v>
      </c>
    </row>
    <row r="39" spans="3:6" ht="14.5" customHeight="1" x14ac:dyDescent="0.35"/>
    <row r="40" spans="3:6" ht="10" customHeight="1" x14ac:dyDescent="0.35"/>
    <row r="41" spans="3:6" ht="21" customHeight="1" x14ac:dyDescent="0.35"/>
    <row r="42" spans="3:6" ht="10" customHeight="1" x14ac:dyDescent="0.35"/>
    <row r="43" spans="3:6" ht="21" customHeight="1" x14ac:dyDescent="0.35"/>
    <row r="44" spans="3:6" ht="50.5" customHeight="1" x14ac:dyDescent="0.35"/>
    <row r="45" spans="3:6" ht="21" customHeight="1" x14ac:dyDescent="0.35"/>
    <row r="46" spans="3:6" ht="10" customHeight="1" x14ac:dyDescent="0.35"/>
    <row r="47" spans="3:6" ht="21" customHeight="1" x14ac:dyDescent="0.35"/>
    <row r="48" spans="3:6" ht="10" customHeight="1" x14ac:dyDescent="0.35"/>
    <row r="49" ht="10" customHeight="1" x14ac:dyDescent="0.35"/>
    <row r="50" ht="26.15" customHeight="1" x14ac:dyDescent="0.35"/>
    <row r="51" ht="30" customHeight="1" x14ac:dyDescent="0.35"/>
    <row r="52" ht="30" customHeight="1" x14ac:dyDescent="0.35"/>
    <row r="53" ht="10" customHeight="1" x14ac:dyDescent="0.35"/>
    <row r="54" ht="21" customHeight="1" x14ac:dyDescent="0.35"/>
    <row r="55" ht="10" customHeight="1" x14ac:dyDescent="0.35"/>
    <row r="56" ht="21" customHeight="1" x14ac:dyDescent="0.35"/>
    <row r="57" ht="30" customHeight="1" x14ac:dyDescent="0.35"/>
    <row r="58" ht="10" customHeight="1" x14ac:dyDescent="0.35"/>
    <row r="59" ht="21" customHeight="1" x14ac:dyDescent="0.35"/>
    <row r="60" ht="10" customHeight="1" x14ac:dyDescent="0.35"/>
    <row r="61" ht="21" customHeight="1" x14ac:dyDescent="0.35"/>
    <row r="62" ht="10" customHeight="1" x14ac:dyDescent="0.35"/>
    <row r="63" ht="21" customHeight="1" x14ac:dyDescent="0.35"/>
    <row r="64" ht="10" customHeight="1" x14ac:dyDescent="0.35"/>
    <row r="65" ht="21" customHeight="1" x14ac:dyDescent="0.35"/>
    <row r="66" ht="10" customHeight="1" x14ac:dyDescent="0.35"/>
    <row r="67" ht="21" customHeight="1" x14ac:dyDescent="0.35"/>
    <row r="68" ht="10" customHeight="1" x14ac:dyDescent="0.35"/>
    <row r="69" ht="21" customHeight="1" x14ac:dyDescent="0.35"/>
    <row r="70" ht="10" customHeight="1" x14ac:dyDescent="0.35"/>
    <row r="71" ht="21" customHeight="1" x14ac:dyDescent="0.35"/>
    <row r="72" ht="10" customHeight="1" x14ac:dyDescent="0.35"/>
    <row r="73" ht="21" customHeight="1" x14ac:dyDescent="0.35"/>
    <row r="74" ht="10" customHeight="1" x14ac:dyDescent="0.35"/>
    <row r="75" ht="10" customHeight="1" x14ac:dyDescent="0.35"/>
    <row r="76" ht="26.15" customHeight="1" x14ac:dyDescent="0.35"/>
    <row r="77" ht="30" customHeight="1" x14ac:dyDescent="0.35"/>
    <row r="78" ht="30" customHeight="1" x14ac:dyDescent="0.35"/>
    <row r="79" ht="10" customHeight="1" x14ac:dyDescent="0.35"/>
    <row r="80" ht="21" customHeight="1" x14ac:dyDescent="0.35"/>
    <row r="81" ht="10" customHeight="1" x14ac:dyDescent="0.35"/>
    <row r="82" ht="21" customHeight="1" x14ac:dyDescent="0.35"/>
    <row r="83" ht="10" customHeight="1" x14ac:dyDescent="0.35"/>
    <row r="84" ht="21" customHeight="1" x14ac:dyDescent="0.35"/>
    <row r="85" ht="10" customHeight="1" x14ac:dyDescent="0.35"/>
    <row r="86" ht="21" customHeight="1" x14ac:dyDescent="0.35"/>
    <row r="87" ht="10" customHeight="1" x14ac:dyDescent="0.35"/>
    <row r="88" ht="21" customHeight="1" x14ac:dyDescent="0.35"/>
    <row r="89" ht="10" customHeight="1" x14ac:dyDescent="0.35"/>
    <row r="90" ht="21" customHeight="1" x14ac:dyDescent="0.35"/>
    <row r="91" ht="10" customHeight="1" x14ac:dyDescent="0.35"/>
    <row r="92" ht="21" customHeight="1" x14ac:dyDescent="0.35"/>
    <row r="93" ht="10" customHeight="1" x14ac:dyDescent="0.35"/>
    <row r="94" ht="21" customHeight="1" x14ac:dyDescent="0.35"/>
    <row r="95" ht="10" customHeight="1" x14ac:dyDescent="0.35"/>
    <row r="98" ht="30" customHeight="1" x14ac:dyDescent="0.35"/>
    <row r="99" ht="30" customHeight="1" x14ac:dyDescent="0.35"/>
    <row r="100" ht="30" customHeight="1" x14ac:dyDescent="0.35"/>
    <row r="101" ht="30" customHeight="1" x14ac:dyDescent="0.35"/>
    <row r="102" ht="30" customHeight="1" x14ac:dyDescent="0.35"/>
    <row r="103" ht="30" customHeight="1" x14ac:dyDescent="0.35"/>
    <row r="104" ht="30" customHeight="1" x14ac:dyDescent="0.35"/>
    <row r="105" ht="30" customHeight="1" x14ac:dyDescent="0.35"/>
    <row r="106" ht="30" customHeight="1" x14ac:dyDescent="0.35"/>
    <row r="107" ht="30" customHeight="1" x14ac:dyDescent="0.35"/>
    <row r="108" ht="30" customHeight="1" x14ac:dyDescent="0.35"/>
    <row r="109" ht="30" customHeight="1" x14ac:dyDescent="0.35"/>
    <row r="110" ht="30" customHeight="1" x14ac:dyDescent="0.35"/>
    <row r="111" ht="30" customHeight="1" x14ac:dyDescent="0.35"/>
  </sheetData>
  <sheetProtection algorithmName="SHA-512" hashValue="VNjBgCgdRNoqQcUoW0bKpsXv9EOoEcjhnVeVsW/sKE52SOgkctZ+xlX3WA7Uieey7F9+wdixegvZNL+ZTyVRWg==" saltValue="07SZZjbqxxD1mf3ZPQZLkw==" spinCount="100000" sheet="1" objects="1" scenarios="1"/>
  <mergeCells count="7">
    <mergeCell ref="C6:M7"/>
    <mergeCell ref="B1:I1"/>
    <mergeCell ref="C32:F32"/>
    <mergeCell ref="C9:E10"/>
    <mergeCell ref="J12:M12"/>
    <mergeCell ref="C12:F12"/>
    <mergeCell ref="J31:L31"/>
  </mergeCells>
  <conditionalFormatting sqref="A1:B1 J1:N1">
    <cfRule type="cellIs" dxfId="4" priority="3" stopIfTrue="1" operator="equal">
      <formula>"Missing Info"</formula>
    </cfRule>
  </conditionalFormatting>
  <conditionalFormatting sqref="C38">
    <cfRule type="expression" dxfId="3" priority="1">
      <formula>IF($G$10="Yes",Fasle,TRUE)</formula>
    </cfRule>
  </conditionalFormatting>
  <conditionalFormatting sqref="C32:F37">
    <cfRule type="expression" dxfId="2" priority="2">
      <formula>IF($G$10="Yes",Fasle,TRUE)</formula>
    </cfRule>
  </conditionalFormatting>
  <dataValidations count="1">
    <dataValidation type="decimal" operator="greaterThanOrEqual" allowBlank="1" showInputMessage="1" showErrorMessage="1" sqref="E15 E17 E19 E21 E23 E25 E27 L15 L17 L19 L21 L23 L25 L27 E36" xr:uid="{15663452-0029-4944-814E-FEF29D59318E}">
      <formula1>0</formula1>
    </dataValidation>
  </dataValidations>
  <pageMargins left="0.7" right="0.7" top="0.75" bottom="0.75" header="0.3" footer="0.3"/>
  <pageSetup scale="50" orientation="portrait" r:id="rId1"/>
  <colBreaks count="1" manualBreakCount="1">
    <brk id="1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2E4124-3912-429C-BA7C-2B1AB19FA5CD}">
          <x14:formula1>
            <xm:f>References!$A$4:$A$6</xm:f>
          </x14:formula1>
          <xm:sqref>G10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41CD-0BC6-4637-94C6-78A6BD31F3FD}">
  <sheetPr codeName="Sheet4">
    <tabColor rgb="FFFF0000"/>
  </sheetPr>
  <dimension ref="A1:AP116"/>
  <sheetViews>
    <sheetView showGridLines="0" zoomScaleNormal="100" workbookViewId="0">
      <selection activeCell="G31" sqref="G31"/>
    </sheetView>
  </sheetViews>
  <sheetFormatPr defaultColWidth="8.7265625" defaultRowHeight="14.15" customHeight="1" x14ac:dyDescent="0.35"/>
  <cols>
    <col min="1" max="1" width="9.54296875" style="182" bestFit="1" customWidth="1"/>
    <col min="2" max="2" width="9.54296875" style="182" customWidth="1"/>
    <col min="3" max="3" width="36.26953125" style="182" bestFit="1" customWidth="1"/>
    <col min="4" max="4" width="28.54296875" style="182" customWidth="1"/>
    <col min="5" max="5" width="27.1796875" style="182" bestFit="1" customWidth="1"/>
    <col min="6" max="6" width="31.81640625" style="182" bestFit="1" customWidth="1"/>
    <col min="7" max="7" width="31.81640625" style="182" customWidth="1"/>
    <col min="8" max="8" width="35.1796875" style="182" bestFit="1" customWidth="1"/>
    <col min="9" max="9" width="35.1796875" style="182" customWidth="1"/>
    <col min="10" max="10" width="27.453125" style="182" bestFit="1" customWidth="1"/>
    <col min="11" max="11" width="18" style="182" bestFit="1" customWidth="1"/>
    <col min="12" max="12" width="28.81640625" style="182" bestFit="1" customWidth="1"/>
    <col min="13" max="13" width="28.81640625" style="182" customWidth="1"/>
    <col min="14" max="14" width="21.81640625" style="182" bestFit="1" customWidth="1"/>
    <col min="15" max="15" width="27.7265625" style="182" customWidth="1"/>
    <col min="16" max="16" width="29.1796875" style="182" customWidth="1"/>
    <col min="17" max="17" width="21" style="182" customWidth="1"/>
    <col min="18" max="18" width="27.1796875" style="182" bestFit="1" customWidth="1"/>
    <col min="19" max="19" width="30.54296875" style="182" customWidth="1"/>
    <col min="20" max="20" width="33.54296875" style="182" bestFit="1" customWidth="1"/>
    <col min="21" max="21" width="33.54296875" style="182" customWidth="1"/>
    <col min="22" max="22" width="27.453125" style="182" bestFit="1" customWidth="1"/>
    <col min="23" max="24" width="27.453125" style="182" customWidth="1"/>
    <col min="25" max="25" width="36.26953125" style="182" bestFit="1" customWidth="1"/>
    <col min="26" max="28" width="36.26953125" style="182" customWidth="1"/>
    <col min="29" max="29" width="27.453125" style="182" bestFit="1" customWidth="1"/>
    <col min="30" max="30" width="35" style="182" bestFit="1" customWidth="1"/>
    <col min="31" max="34" width="15.54296875" style="182" customWidth="1"/>
    <col min="35" max="36" width="22.1796875" style="182" bestFit="1" customWidth="1"/>
    <col min="37" max="37" width="27.453125" style="182" customWidth="1"/>
    <col min="38" max="39" width="35" style="182" bestFit="1" customWidth="1"/>
    <col min="40" max="40" width="22.26953125" style="182" customWidth="1"/>
    <col min="41" max="41" width="27.453125" style="182" bestFit="1" customWidth="1"/>
    <col min="42" max="42" width="35" style="182" bestFit="1" customWidth="1"/>
    <col min="43" max="43" width="19.81640625" style="182" customWidth="1"/>
    <col min="44" max="44" width="19.1796875" style="182" customWidth="1"/>
    <col min="45" max="45" width="21.54296875" style="182" customWidth="1"/>
    <col min="46" max="46" width="18.81640625" style="182" customWidth="1"/>
    <col min="47" max="47" width="26.1796875" style="182" customWidth="1"/>
    <col min="48" max="48" width="27" style="182" customWidth="1"/>
    <col min="49" max="49" width="22.453125" style="182" customWidth="1"/>
    <col min="50" max="50" width="23.81640625" style="182" customWidth="1"/>
    <col min="51" max="51" width="19.1796875" style="182" customWidth="1"/>
    <col min="52" max="52" width="13.1796875" style="182" customWidth="1"/>
    <col min="53" max="53" width="10.81640625" style="182" customWidth="1"/>
    <col min="54" max="54" width="14.81640625" style="182" customWidth="1"/>
    <col min="55" max="55" width="13" style="182" customWidth="1"/>
    <col min="56" max="56" width="12.26953125" style="182" bestFit="1" customWidth="1"/>
    <col min="57" max="57" width="13.54296875" style="182" bestFit="1" customWidth="1"/>
    <col min="58" max="58" width="12.453125" style="182" customWidth="1"/>
    <col min="59" max="59" width="15.453125" style="182" customWidth="1"/>
    <col min="60" max="60" width="25.54296875" style="182" customWidth="1"/>
    <col min="61" max="61" width="40.81640625" style="182" customWidth="1"/>
    <col min="62" max="62" width="25.54296875" style="182" customWidth="1"/>
    <col min="63" max="63" width="53" style="182" customWidth="1"/>
    <col min="64" max="64" width="65.81640625" style="182" customWidth="1"/>
    <col min="65" max="65" width="46.453125" style="182" customWidth="1"/>
    <col min="66" max="66" width="51.7265625" style="182" customWidth="1"/>
    <col min="67" max="70" width="25.54296875" style="182" customWidth="1"/>
    <col min="71" max="71" width="27.81640625" style="182" bestFit="1" customWidth="1"/>
    <col min="72" max="72" width="27.26953125" style="182" bestFit="1" customWidth="1"/>
    <col min="73" max="73" width="26.7265625" style="182" bestFit="1" customWidth="1"/>
    <col min="74" max="75" width="26.7265625" style="182" customWidth="1"/>
    <col min="76" max="76" width="25.7265625" style="182" bestFit="1" customWidth="1"/>
    <col min="77" max="77" width="23.7265625" style="182" bestFit="1" customWidth="1"/>
    <col min="78" max="79" width="14.1796875" style="182" customWidth="1"/>
    <col min="80" max="80" width="22.1796875" style="182" customWidth="1"/>
    <col min="81" max="82" width="15.54296875" style="182" customWidth="1"/>
    <col min="83" max="83" width="15.453125" style="182" customWidth="1"/>
    <col min="84" max="84" width="11.1796875" style="182" customWidth="1"/>
    <col min="85" max="85" width="13" style="182" customWidth="1"/>
    <col min="86" max="86" width="8.7265625" style="182"/>
    <col min="87" max="87" width="15.54296875" style="182" customWidth="1"/>
    <col min="88" max="94" width="30.54296875" style="182" customWidth="1"/>
    <col min="95" max="99" width="20.54296875" style="182" customWidth="1"/>
    <col min="100" max="100" width="36.7265625" style="182" customWidth="1"/>
    <col min="101" max="102" width="20.54296875" style="182" customWidth="1"/>
    <col min="103" max="16384" width="8.7265625" style="182"/>
  </cols>
  <sheetData>
    <row r="1" spans="1:42" ht="14.15" customHeight="1" x14ac:dyDescent="0.35">
      <c r="A1" s="182" t="s">
        <v>361</v>
      </c>
      <c r="B1"/>
    </row>
    <row r="2" spans="1:42" ht="14.15" customHeight="1" x14ac:dyDescent="0.35">
      <c r="A2" s="182" t="s">
        <v>362</v>
      </c>
      <c r="B2"/>
      <c r="C2"/>
      <c r="K2"/>
      <c r="L2"/>
      <c r="M2"/>
    </row>
    <row r="3" spans="1:42" ht="14.15" customHeight="1" thickBot="1" x14ac:dyDescent="0.4">
      <c r="B3"/>
      <c r="C3"/>
      <c r="K3"/>
      <c r="L3"/>
      <c r="M3"/>
    </row>
    <row r="4" spans="1:42" ht="25" customHeight="1" thickBot="1" x14ac:dyDescent="0.6">
      <c r="B4" s="528" t="s">
        <v>114</v>
      </c>
      <c r="C4" s="529"/>
      <c r="D4" s="529"/>
      <c r="E4" s="529"/>
      <c r="F4" s="530"/>
      <c r="K4"/>
      <c r="L4"/>
      <c r="M4"/>
    </row>
    <row r="5" spans="1:42" ht="4" customHeight="1" x14ac:dyDescent="0.35">
      <c r="B5"/>
      <c r="AC5"/>
      <c r="AD5"/>
      <c r="AE5"/>
      <c r="AF5"/>
      <c r="AG5"/>
      <c r="AH5"/>
      <c r="AI5"/>
      <c r="AJ5"/>
      <c r="AK5"/>
      <c r="AL5"/>
      <c r="AM5"/>
      <c r="AN5"/>
      <c r="AO5"/>
      <c r="AP5"/>
    </row>
    <row r="6" spans="1:42" ht="14.15" customHeight="1" x14ac:dyDescent="0.35">
      <c r="A6"/>
      <c r="B6"/>
      <c r="C6" s="277" t="s">
        <v>293</v>
      </c>
      <c r="D6" s="277" t="s">
        <v>299</v>
      </c>
      <c r="AC6"/>
      <c r="AD6"/>
      <c r="AE6"/>
      <c r="AF6"/>
      <c r="AG6"/>
      <c r="AH6"/>
      <c r="AI6"/>
      <c r="AJ6"/>
      <c r="AK6"/>
      <c r="AL6"/>
      <c r="AM6"/>
      <c r="AN6"/>
      <c r="AO6"/>
      <c r="AP6"/>
    </row>
    <row r="7" spans="1:42" ht="14.15" customHeight="1" x14ac:dyDescent="0.35">
      <c r="A7"/>
      <c r="C7" s="362" t="b">
        <f>IF(OR('Site Information'!H6="Yes"),TRUE,FALSE)</f>
        <v>0</v>
      </c>
      <c r="D7" s="183" t="b">
        <f>IF('Site Information'!C6=References!A40,TRUE,FALSE)</f>
        <v>0</v>
      </c>
      <c r="AC7"/>
      <c r="AD7"/>
      <c r="AE7"/>
      <c r="AF7"/>
      <c r="AG7"/>
      <c r="AH7"/>
      <c r="AI7"/>
      <c r="AJ7"/>
      <c r="AK7"/>
      <c r="AL7"/>
      <c r="AM7"/>
      <c r="AN7"/>
      <c r="AO7"/>
      <c r="AP7"/>
    </row>
    <row r="8" spans="1:42" ht="14.15" customHeight="1" x14ac:dyDescent="0.35">
      <c r="A8"/>
      <c r="AC8"/>
      <c r="AD8"/>
      <c r="AE8"/>
      <c r="AF8"/>
      <c r="AG8"/>
      <c r="AH8"/>
      <c r="AI8"/>
      <c r="AJ8"/>
      <c r="AK8"/>
      <c r="AL8"/>
      <c r="AM8"/>
      <c r="AN8"/>
      <c r="AO8"/>
      <c r="AP8"/>
    </row>
    <row r="9" spans="1:42" ht="14.15" customHeight="1" x14ac:dyDescent="0.35">
      <c r="C9" s="277" t="s">
        <v>383</v>
      </c>
      <c r="D9"/>
      <c r="F9"/>
      <c r="AC9"/>
      <c r="AD9"/>
      <c r="AE9"/>
      <c r="AF9"/>
      <c r="AG9"/>
      <c r="AH9"/>
      <c r="AI9"/>
      <c r="AJ9"/>
      <c r="AK9"/>
      <c r="AL9"/>
      <c r="AM9"/>
      <c r="AN9"/>
      <c r="AO9"/>
      <c r="AP9"/>
    </row>
    <row r="10" spans="1:42" ht="14.15" customHeight="1" x14ac:dyDescent="0.35">
      <c r="C10" s="183" t="str">
        <f>'Site Information'!C14</f>
        <v>Select…</v>
      </c>
      <c r="F10"/>
      <c r="AC10"/>
      <c r="AD10"/>
      <c r="AE10"/>
      <c r="AF10"/>
      <c r="AG10"/>
      <c r="AH10"/>
      <c r="AI10"/>
      <c r="AJ10"/>
      <c r="AK10"/>
      <c r="AL10"/>
      <c r="AM10"/>
      <c r="AN10"/>
      <c r="AO10"/>
      <c r="AP10"/>
    </row>
    <row r="11" spans="1:42" ht="14.15" customHeight="1" x14ac:dyDescent="0.35">
      <c r="B11"/>
      <c r="C11" s="277" t="s">
        <v>331</v>
      </c>
      <c r="D11" s="277" t="s">
        <v>366</v>
      </c>
      <c r="E11" s="277" t="s">
        <v>367</v>
      </c>
      <c r="F11" s="277" t="s">
        <v>368</v>
      </c>
      <c r="G11"/>
      <c r="AC11"/>
      <c r="AD11"/>
      <c r="AE11"/>
      <c r="AF11"/>
      <c r="AG11"/>
      <c r="AH11"/>
      <c r="AI11"/>
      <c r="AJ11"/>
      <c r="AK11"/>
      <c r="AL11"/>
      <c r="AM11"/>
      <c r="AN11"/>
      <c r="AO11"/>
      <c r="AP11"/>
    </row>
    <row r="12" spans="1:42" ht="14.15" customHeight="1" x14ac:dyDescent="0.35">
      <c r="B12"/>
      <c r="C12" s="183" t="b">
        <f>IF(OR(D12=TRUE,E12=TRUE,F12=TRUE,C10=References!A29),TRUE,FALSE)</f>
        <v>0</v>
      </c>
      <c r="D12" s="183" t="b">
        <f>IF(OR('Site Information'!H14=References!$C$26,'Site Information'!H14=References!$C$31),FALSE,TRUE)</f>
        <v>0</v>
      </c>
      <c r="E12" s="183" t="b">
        <f>IF(OR('Site Information'!H15=References!$C$26,'Site Information'!H15=References!$C$31),FALSE,TRUE)</f>
        <v>0</v>
      </c>
      <c r="F12" s="183" t="b">
        <f>IF(OR('Site Information'!H16=References!$C$26,'Site Information'!H16=References!$C$31),FALSE,TRUE)</f>
        <v>0</v>
      </c>
      <c r="G12"/>
      <c r="AC12" s="211"/>
    </row>
    <row r="13" spans="1:42" ht="14.15" customHeight="1" x14ac:dyDescent="0.35">
      <c r="D13"/>
      <c r="E13"/>
      <c r="F13"/>
      <c r="G13"/>
      <c r="AC13" s="211"/>
    </row>
    <row r="14" spans="1:42" s="247" customFormat="1" ht="14.15" customHeight="1" x14ac:dyDescent="0.35">
      <c r="C14" s="277" t="s">
        <v>533</v>
      </c>
      <c r="D14" s="277" t="s">
        <v>219</v>
      </c>
      <c r="E14" s="277" t="s">
        <v>444</v>
      </c>
      <c r="AC14"/>
      <c r="AD14"/>
      <c r="AE14"/>
      <c r="AF14"/>
      <c r="AG14"/>
      <c r="AH14"/>
      <c r="AI14"/>
      <c r="AJ14"/>
    </row>
    <row r="15" spans="1:42" ht="14.15" customHeight="1" x14ac:dyDescent="0.35">
      <c r="C15" s="183" t="b">
        <f>IF('Site Information'!C12="Yes", TRUE,FALSE)</f>
        <v>0</v>
      </c>
      <c r="D15" s="183" t="str">
        <f>'Site Information'!C8</f>
        <v>Select…</v>
      </c>
      <c r="E15" s="183" t="str">
        <f>'Site Information'!H12</f>
        <v>Select…</v>
      </c>
      <c r="G15"/>
      <c r="AC15"/>
      <c r="AD15"/>
      <c r="AE15"/>
      <c r="AF15"/>
      <c r="AG15"/>
      <c r="AH15"/>
      <c r="AI15"/>
      <c r="AJ15"/>
    </row>
    <row r="16" spans="1:42" ht="14.15" customHeight="1" x14ac:dyDescent="0.35">
      <c r="B16"/>
      <c r="G16"/>
      <c r="AC16"/>
      <c r="AD16"/>
      <c r="AE16"/>
      <c r="AF16"/>
      <c r="AG16"/>
      <c r="AH16"/>
      <c r="AI16"/>
      <c r="AJ16"/>
    </row>
    <row r="17" spans="2:38" ht="14.15" customHeight="1" thickBot="1" x14ac:dyDescent="0.4">
      <c r="B17"/>
      <c r="G17"/>
      <c r="AC17"/>
      <c r="AD17"/>
      <c r="AE17"/>
      <c r="AF17"/>
      <c r="AG17"/>
      <c r="AH17"/>
      <c r="AI17"/>
      <c r="AJ17"/>
    </row>
    <row r="18" spans="2:38" ht="14.15" customHeight="1" thickBot="1" x14ac:dyDescent="0.4">
      <c r="B18"/>
      <c r="C18" s="277" t="s">
        <v>315</v>
      </c>
      <c r="D18" s="278" t="s">
        <v>297</v>
      </c>
      <c r="E18" s="277" t="s">
        <v>644</v>
      </c>
      <c r="F18" s="278" t="s">
        <v>645</v>
      </c>
      <c r="G18" s="277" t="s">
        <v>298</v>
      </c>
      <c r="H18" s="295" t="s">
        <v>619</v>
      </c>
      <c r="I18" s="295" t="s">
        <v>317</v>
      </c>
      <c r="J18" s="295" t="s">
        <v>620</v>
      </c>
      <c r="K18" s="295" t="s">
        <v>643</v>
      </c>
      <c r="AE18"/>
      <c r="AF18"/>
      <c r="AG18"/>
      <c r="AH18"/>
      <c r="AI18"/>
      <c r="AJ18"/>
      <c r="AK18"/>
      <c r="AL18"/>
    </row>
    <row r="19" spans="2:38" ht="14.15" customHeight="1" thickBot="1" x14ac:dyDescent="0.4">
      <c r="B19"/>
      <c r="C19" s="221" t="str">
        <f>IF(SUM(F43:I43)&gt;=2,"Yes","No")</f>
        <v>No</v>
      </c>
      <c r="D19" s="269">
        <f>IF(OR(AND(D7=TRUE,V39="Standard",C7=TRUE,C12=TRUE)),References!E9,IF(AND(D7=TRUE,C12=TRUE,V39="Standard"),References!E10,IF(AND(D7=TRUE,C12=TRUE,V39="Mixed",M57=TRUE),References!E10,References!E11)))</f>
        <v>0.5</v>
      </c>
      <c r="E19" s="270">
        <f>IF(E15=References!$C$53,D86,E86)</f>
        <v>0</v>
      </c>
      <c r="F19" s="379">
        <f>E19*D19</f>
        <v>0</v>
      </c>
      <c r="G19" s="270">
        <f>IF(U57=References!$E$14,IF(S57&gt;References!E17,(References!F17+(References!F18*(S57-References!E17))),IF(AND(S57&gt;=References!E16,S57&lt;=References!E17),References!F17,References!F16)),IF(U57=References!$E$20,IF(T57&gt;References!E23,(References!F23+(T57-References!E23)*References!F24),IF(AND(T57&gt;=References!E22,T57&lt;=References!E23),References!F23,References!F22))))</f>
        <v>185000</v>
      </c>
      <c r="H19" s="280" t="str">
        <f>IFERROR(IF(OR(D19="DNQ",C19="No"),"DNQ",IF(E15=References!C53,MIN(D86*D19,G19),MIN(E86*D19-D86,G19))),0)</f>
        <v>DNQ</v>
      </c>
      <c r="I19" s="280" t="str">
        <f>IF(E15=References!$C$53,0,IF(H19&lt;0,0,H19))</f>
        <v>DNQ</v>
      </c>
      <c r="J19" s="280">
        <f>IF(E15=References!$C$53,E19-K19,IF(H19&lt;0,-H19,0))</f>
        <v>0</v>
      </c>
      <c r="K19" s="280">
        <f>IF(E15=References!$C$53,H19,D86-J19)</f>
        <v>0</v>
      </c>
      <c r="AE19"/>
      <c r="AF19"/>
    </row>
    <row r="20" spans="2:38" ht="14.15" customHeight="1" x14ac:dyDescent="0.35">
      <c r="B20"/>
      <c r="G20"/>
      <c r="AC20" s="211"/>
    </row>
    <row r="21" spans="2:38" ht="14.15" customHeight="1" x14ac:dyDescent="0.35">
      <c r="B21"/>
      <c r="G21"/>
      <c r="AC21" s="211"/>
    </row>
    <row r="22" spans="2:38" ht="14.15" customHeight="1" x14ac:dyDescent="0.35">
      <c r="B22"/>
      <c r="D22"/>
      <c r="E22"/>
      <c r="G22"/>
      <c r="H22" s="378"/>
      <c r="AC22" s="211"/>
    </row>
    <row r="23" spans="2:38" ht="14.15" customHeight="1" x14ac:dyDescent="0.35">
      <c r="B23"/>
      <c r="D23"/>
      <c r="E23"/>
      <c r="F23"/>
      <c r="G23"/>
      <c r="AC23" s="211"/>
    </row>
    <row r="24" spans="2:38" ht="14.15" customHeight="1" x14ac:dyDescent="0.35">
      <c r="B24"/>
      <c r="D24"/>
      <c r="F24"/>
      <c r="G24"/>
      <c r="AC24" s="211"/>
    </row>
    <row r="25" spans="2:38" ht="14.15" customHeight="1" x14ac:dyDescent="0.35">
      <c r="B25"/>
      <c r="D25"/>
      <c r="E25" s="211"/>
      <c r="F25"/>
      <c r="G25"/>
      <c r="AC25" s="211"/>
    </row>
    <row r="26" spans="2:38" ht="14.15" customHeight="1" x14ac:dyDescent="0.35">
      <c r="B26"/>
      <c r="F26"/>
      <c r="G26"/>
      <c r="AC26" s="211"/>
    </row>
    <row r="27" spans="2:38" ht="14.15" customHeight="1" x14ac:dyDescent="0.35">
      <c r="B27"/>
      <c r="F27"/>
      <c r="G27"/>
      <c r="H27"/>
      <c r="I27"/>
      <c r="J27"/>
      <c r="K27"/>
      <c r="M27"/>
      <c r="N27"/>
      <c r="O27" s="219"/>
      <c r="P27"/>
      <c r="Q27"/>
      <c r="R27"/>
      <c r="AC27" s="211"/>
    </row>
    <row r="28" spans="2:38" ht="14.15" customHeight="1" x14ac:dyDescent="0.35">
      <c r="B28"/>
      <c r="C28"/>
      <c r="D28"/>
      <c r="E28"/>
      <c r="F28"/>
      <c r="G28"/>
      <c r="H28"/>
      <c r="I28"/>
      <c r="J28"/>
      <c r="K28"/>
      <c r="N28"/>
      <c r="O28" s="219"/>
      <c r="P28"/>
      <c r="Q28"/>
      <c r="R28"/>
      <c r="AC28" s="211"/>
    </row>
    <row r="29" spans="2:38" ht="14.15" customHeight="1" x14ac:dyDescent="0.35">
      <c r="B29"/>
      <c r="D29"/>
      <c r="E29"/>
      <c r="F29"/>
      <c r="G29"/>
      <c r="H29"/>
      <c r="I29"/>
      <c r="J29"/>
      <c r="K29"/>
      <c r="N29"/>
      <c r="O29" s="219"/>
      <c r="P29"/>
      <c r="Q29"/>
      <c r="R29"/>
      <c r="AC29" s="211"/>
    </row>
    <row r="30" spans="2:38" ht="14.15" customHeight="1" x14ac:dyDescent="0.35">
      <c r="B30"/>
      <c r="G30"/>
      <c r="H30"/>
      <c r="I30"/>
      <c r="J30"/>
      <c r="K30"/>
      <c r="N30"/>
      <c r="O30" s="219"/>
      <c r="P30" s="220"/>
      <c r="AC30" s="211"/>
    </row>
    <row r="31" spans="2:38" ht="14.15" customHeight="1" x14ac:dyDescent="0.35">
      <c r="B31"/>
      <c r="G31"/>
      <c r="H31"/>
      <c r="I31"/>
      <c r="J31"/>
      <c r="K31"/>
      <c r="N31"/>
      <c r="O31" s="219"/>
      <c r="P31" s="220"/>
      <c r="AC31" s="211"/>
    </row>
    <row r="32" spans="2:38" ht="14.15" customHeight="1" x14ac:dyDescent="0.35">
      <c r="B32"/>
      <c r="G32"/>
      <c r="H32"/>
      <c r="I32"/>
      <c r="J32"/>
      <c r="K32"/>
      <c r="N32"/>
      <c r="O32" s="219"/>
      <c r="P32" s="220"/>
      <c r="AC32" s="211"/>
    </row>
    <row r="33" spans="2:29" ht="14.15" customHeight="1" x14ac:dyDescent="0.35">
      <c r="B33"/>
      <c r="C33"/>
      <c r="D33"/>
      <c r="E33"/>
      <c r="F33"/>
      <c r="G33"/>
      <c r="H33"/>
      <c r="I33"/>
      <c r="J33"/>
      <c r="K33"/>
      <c r="N33"/>
      <c r="O33" s="219"/>
      <c r="P33" s="220"/>
      <c r="AC33" s="211"/>
    </row>
    <row r="34" spans="2:29" ht="14.15" customHeight="1" thickBot="1" x14ac:dyDescent="0.4">
      <c r="B34"/>
      <c r="C34"/>
      <c r="D34"/>
      <c r="E34"/>
      <c r="F34"/>
      <c r="G34"/>
      <c r="H34"/>
      <c r="I34"/>
      <c r="J34"/>
      <c r="K34"/>
      <c r="N34"/>
      <c r="O34" s="219"/>
      <c r="P34" s="220"/>
      <c r="AC34" s="211"/>
    </row>
    <row r="35" spans="2:29" ht="25" customHeight="1" thickBot="1" x14ac:dyDescent="0.6">
      <c r="B35" s="531" t="s">
        <v>460</v>
      </c>
      <c r="C35" s="532"/>
      <c r="D35" s="532"/>
      <c r="E35" s="532"/>
      <c r="F35" s="532"/>
      <c r="G35" s="532"/>
      <c r="H35" s="532"/>
      <c r="I35" s="532"/>
      <c r="J35" s="532"/>
      <c r="K35" s="532"/>
      <c r="L35" s="532"/>
      <c r="M35" s="532"/>
      <c r="N35" s="532"/>
      <c r="O35" s="532"/>
      <c r="P35" s="532"/>
      <c r="Q35" s="532"/>
      <c r="R35" s="532"/>
      <c r="S35" s="532"/>
      <c r="T35" s="532"/>
      <c r="U35" s="532"/>
      <c r="V35" s="533"/>
      <c r="AC35" s="211"/>
    </row>
    <row r="36" spans="2:29" customFormat="1" ht="4" customHeight="1" x14ac:dyDescent="0.35"/>
    <row r="37" spans="2:29" ht="14.15" customHeight="1" x14ac:dyDescent="0.35">
      <c r="B37"/>
      <c r="C37" s="511" t="s">
        <v>406</v>
      </c>
      <c r="D37" s="511" t="s">
        <v>238</v>
      </c>
      <c r="E37" s="511" t="s">
        <v>294</v>
      </c>
      <c r="F37" s="520" t="s">
        <v>409</v>
      </c>
      <c r="G37" s="520"/>
      <c r="H37" s="520"/>
      <c r="I37" s="520"/>
      <c r="J37" s="511" t="s">
        <v>295</v>
      </c>
      <c r="K37" s="520" t="s">
        <v>404</v>
      </c>
      <c r="L37" s="520"/>
      <c r="M37" s="520"/>
      <c r="N37" s="520"/>
      <c r="O37" s="511" t="s">
        <v>483</v>
      </c>
      <c r="P37" s="511" t="s">
        <v>484</v>
      </c>
      <c r="Q37" s="511" t="s">
        <v>485</v>
      </c>
      <c r="R37" s="511" t="s">
        <v>486</v>
      </c>
      <c r="S37" s="537" t="s">
        <v>487</v>
      </c>
      <c r="T37" s="511" t="s">
        <v>473</v>
      </c>
      <c r="U37" s="511" t="s">
        <v>472</v>
      </c>
      <c r="V37" s="511" t="s">
        <v>474</v>
      </c>
      <c r="W37" s="511" t="s">
        <v>475</v>
      </c>
      <c r="AC37" s="211"/>
    </row>
    <row r="38" spans="2:29" ht="14.15" customHeight="1" x14ac:dyDescent="0.35">
      <c r="B38"/>
      <c r="C38" s="511"/>
      <c r="D38" s="511"/>
      <c r="E38" s="511"/>
      <c r="F38" s="244" t="s">
        <v>360</v>
      </c>
      <c r="G38" s="244" t="s">
        <v>359</v>
      </c>
      <c r="H38" s="244" t="s">
        <v>469</v>
      </c>
      <c r="I38" s="244" t="s">
        <v>363</v>
      </c>
      <c r="J38" s="511"/>
      <c r="K38" s="244" t="s">
        <v>360</v>
      </c>
      <c r="L38" s="244" t="s">
        <v>359</v>
      </c>
      <c r="M38" s="244" t="s">
        <v>469</v>
      </c>
      <c r="N38" s="244" t="s">
        <v>363</v>
      </c>
      <c r="O38" s="511"/>
      <c r="P38" s="511"/>
      <c r="Q38" s="511"/>
      <c r="R38" s="511"/>
      <c r="S38" s="538"/>
      <c r="T38" s="511"/>
      <c r="U38" s="511"/>
      <c r="V38" s="511"/>
      <c r="W38" s="511"/>
      <c r="AC38" s="211"/>
    </row>
    <row r="39" spans="2:29" ht="14.15" customHeight="1" x14ac:dyDescent="0.35">
      <c r="B39"/>
      <c r="C39" s="183" t="s">
        <v>343</v>
      </c>
      <c r="D39" s="183" t="str">
        <f>IF(OR('EV Supply Equipment Worksheet'!E13=References!$C$20,'EV Supply Equipment Worksheet'!E13=""),"",'EV Supply Equipment Worksheet'!E13)</f>
        <v/>
      </c>
      <c r="E39" s="183">
        <f>'EV Supply Equipment Worksheet'!F13</f>
        <v>0</v>
      </c>
      <c r="F39" s="183">
        <f>'EV Supply Equipment Worksheet'!G13</f>
        <v>0</v>
      </c>
      <c r="G39" s="183">
        <f>'EV Supply Equipment Worksheet'!H13</f>
        <v>0</v>
      </c>
      <c r="H39" s="183">
        <f>'EV Supply Equipment Worksheet'!I13</f>
        <v>0</v>
      </c>
      <c r="I39" s="183">
        <f>'EV Supply Equipment Worksheet'!J13</f>
        <v>0</v>
      </c>
      <c r="J39" s="183">
        <f>SUM(F39:I39)*E39</f>
        <v>0</v>
      </c>
      <c r="K39" s="183">
        <f>'EV Supply Equipment Worksheet'!M13</f>
        <v>0</v>
      </c>
      <c r="L39" s="183">
        <f>'EV Supply Equipment Worksheet'!N13</f>
        <v>0</v>
      </c>
      <c r="M39" s="183">
        <f>'EV Supply Equipment Worksheet'!O13</f>
        <v>0</v>
      </c>
      <c r="N39" s="183">
        <f>'EV Supply Equipment Worksheet'!P13</f>
        <v>0</v>
      </c>
      <c r="O39" s="183">
        <f>F39*K39+G39*L39+M39*H39</f>
        <v>0</v>
      </c>
      <c r="P39" s="183">
        <f>N39*I39</f>
        <v>0</v>
      </c>
      <c r="Q39" s="183">
        <f>IFERROR(O39*E39,"")</f>
        <v>0</v>
      </c>
      <c r="R39" s="183">
        <f>P39*E39</f>
        <v>0</v>
      </c>
      <c r="S39" s="183">
        <f>R39+Q39</f>
        <v>0</v>
      </c>
      <c r="T39" s="243" t="str">
        <f>IF(D39="","",IF(AND(I39&gt;=1,OR(G39&gt;=1,F39&gt;=1,H39&gt;=1)),References!$C$17,IF(I39&gt;=1,References!$C$16,References!$C$15)))</f>
        <v/>
      </c>
      <c r="U39" s="243" t="str">
        <f>IF(AND(D39=References!$C$21,I39&gt;=1,OR(F39&gt;=1,G39&gt;=1)),References!$C$9,IF(AND(D39=References!$C$21,I39&gt;=1,G39=0,F39=0),References!$C$6,IF(AND(D39=References!$C$21,I39=0,OR(F39&gt;=1,G39&gt;=1)),References!$C$7,IF(AND(D39=References!$C$22,I39&gt;=1,H39&gt;=1),References!$C$8,IF(AND(D39=References!$C$22,I39&gt;=1,H39=0),References!$C$4,IF(AND(D39=References!$C$22,I39=0,H39&gt;=1),References!$C$5,""))))))</f>
        <v/>
      </c>
      <c r="V39" s="516" t="str">
        <f>IF(AND(T39="",T40=""),"",IF(AND(T39="Standard",T40="Standard",T41="Standard",T42="Standard"),"Standard",IF(AND(T39="NACS",T40="NACS",T41="NACS",T42="NACS"),"NACS",IF(AND(OR(T39="Standard",T40="Standard",T41="Standard",T42="Standard"),OR(T39="NACS",T40="NACS",T41="NACS",T42="NACS")),"Mixed",IF(AND(OR(T39="NACS",T40="NACS",T41="NACS",T42="NACS"),OR(T39="",T40="",T41="",T42="")),"NACS",IF(AND(OR(T39="Standard",T40="Standard",T41="Standard",T42="Standard"),OR(T39="",T40="",T41="",T42="")),"Standard","Mixed"))))))</f>
        <v/>
      </c>
      <c r="W39" s="516" t="b">
        <f>IF(AND(OR(LEFT(U39,4)=References!$C$21,LEFT(U40,4)=References!$C$21,LEFT(U41,4)=References!$C$21,LEFT(U42,4)=References!$C$21),OR(LEFT(U39,2)="L2",LEFT(U40,2)="L2",LEFT(U41,2)="L2",LEFT(U42,2)="L2")),"Colocated",IF(AND(OR(LEFT(U39,4)=References!$C$21,LEFT(U40,4)=References!$C$21,LEFT(U41,4)=References!$C$21,LEFT(U42,4)=References!$C$21),OR(U39="",U40="",U41="",U42="")),"DCFC",IF(AND(OR(LEFT(U39,2)="L2",LEFT(U40,2)="L2",LEFT(U41,2)="L2",LEFT(U42,2)="L2"),OR(U39="",U40="",U41="",U42="")),"Level 2")))</f>
        <v>0</v>
      </c>
      <c r="AC39" s="211"/>
    </row>
    <row r="40" spans="2:29" ht="14.15" customHeight="1" x14ac:dyDescent="0.35">
      <c r="B40"/>
      <c r="C40" s="183" t="s">
        <v>342</v>
      </c>
      <c r="D40" s="183" t="str">
        <f>IF(OR('EV Supply Equipment Worksheet'!E15=References!$C$20,'EV Supply Equipment Worksheet'!E15=""),"",'EV Supply Equipment Worksheet'!E15)</f>
        <v/>
      </c>
      <c r="E40" s="183">
        <f>'EV Supply Equipment Worksheet'!F15</f>
        <v>0</v>
      </c>
      <c r="F40" s="183">
        <f>'EV Supply Equipment Worksheet'!G15</f>
        <v>0</v>
      </c>
      <c r="G40" s="183">
        <f>'EV Supply Equipment Worksheet'!H15</f>
        <v>0</v>
      </c>
      <c r="H40" s="183">
        <f>'EV Supply Equipment Worksheet'!I15</f>
        <v>0</v>
      </c>
      <c r="I40" s="183">
        <f>'EV Supply Equipment Worksheet'!J15</f>
        <v>0</v>
      </c>
      <c r="J40" s="183">
        <f t="shared" ref="J40:J42" si="0">SUM(F40:I40)*E40</f>
        <v>0</v>
      </c>
      <c r="K40" s="183">
        <f>'EV Supply Equipment Worksheet'!M15</f>
        <v>0</v>
      </c>
      <c r="L40" s="183">
        <f>'EV Supply Equipment Worksheet'!N15</f>
        <v>0</v>
      </c>
      <c r="M40" s="183">
        <f>'EV Supply Equipment Worksheet'!O15</f>
        <v>0</v>
      </c>
      <c r="N40" s="183">
        <f>'EV Supply Equipment Worksheet'!P15</f>
        <v>0</v>
      </c>
      <c r="O40" s="183">
        <f t="shared" ref="O40:O42" si="1">F40*K40+G40*L40+M40*H40</f>
        <v>0</v>
      </c>
      <c r="P40" s="183">
        <f t="shared" ref="P40:P42" si="2">N40*I40</f>
        <v>0</v>
      </c>
      <c r="Q40" s="183">
        <f t="shared" ref="Q40:Q42" si="3">IFERROR(O40*E40,"")</f>
        <v>0</v>
      </c>
      <c r="R40" s="183">
        <f t="shared" ref="R40:R42" si="4">P40*E40</f>
        <v>0</v>
      </c>
      <c r="S40" s="183">
        <f t="shared" ref="S40:S42" si="5">R40+Q40</f>
        <v>0</v>
      </c>
      <c r="T40" s="243" t="str">
        <f>IF(D40="","",IF(AND(I40&gt;=1,OR(G40&gt;=1,F40&gt;=1,H40&gt;=1)),References!$C$17,IF(I40&gt;=1,References!$C$16,References!$C$15)))</f>
        <v/>
      </c>
      <c r="U40" s="243" t="str">
        <f>IF(AND(D40=References!$C$21,I40&gt;=1,OR(F40&gt;=1,G40&gt;=1)),References!$C$9,IF(AND(D40=References!$C$21,I40&gt;=1,G40=0,F40=0),References!$C$6,IF(AND(D40=References!$C$21,I40=0,OR(F40&gt;=1,G40&gt;=1)),References!$C$7,IF(AND(D40=References!$C$22,I40&gt;=1,H40&gt;=1),References!$C$8,IF(AND(D40=References!$C$22,I40&gt;=1,H40=0),References!$C$4,IF(AND(D40=References!$C$22,I40=0,H40&gt;=1),References!$C$5,""))))))</f>
        <v/>
      </c>
      <c r="V40" s="516"/>
      <c r="W40" s="516"/>
      <c r="AC40" s="211"/>
    </row>
    <row r="41" spans="2:29" ht="14.15" customHeight="1" x14ac:dyDescent="0.35">
      <c r="B41"/>
      <c r="C41" s="183" t="s">
        <v>467</v>
      </c>
      <c r="D41" s="183" t="str">
        <f>IF(OR('EV Supply Equipment Worksheet'!E17=References!$C$20,'EV Supply Equipment Worksheet'!E17=""),"",'EV Supply Equipment Worksheet'!E17)</f>
        <v/>
      </c>
      <c r="E41" s="183">
        <f>'EV Supply Equipment Worksheet'!F17</f>
        <v>0</v>
      </c>
      <c r="F41" s="183">
        <f>'EV Supply Equipment Worksheet'!G17</f>
        <v>0</v>
      </c>
      <c r="G41" s="183">
        <f>'EV Supply Equipment Worksheet'!H17</f>
        <v>0</v>
      </c>
      <c r="H41" s="183">
        <f>'EV Supply Equipment Worksheet'!I17</f>
        <v>0</v>
      </c>
      <c r="I41" s="183">
        <f>'EV Supply Equipment Worksheet'!J17</f>
        <v>0</v>
      </c>
      <c r="J41" s="183">
        <f t="shared" si="0"/>
        <v>0</v>
      </c>
      <c r="K41" s="183">
        <f>'EV Supply Equipment Worksheet'!M17</f>
        <v>0</v>
      </c>
      <c r="L41" s="183">
        <f>'EV Supply Equipment Worksheet'!N17</f>
        <v>0</v>
      </c>
      <c r="M41" s="183">
        <f>'EV Supply Equipment Worksheet'!O17</f>
        <v>0</v>
      </c>
      <c r="N41" s="183">
        <f>'EV Supply Equipment Worksheet'!P17</f>
        <v>0</v>
      </c>
      <c r="O41" s="183">
        <f t="shared" si="1"/>
        <v>0</v>
      </c>
      <c r="P41" s="183">
        <f t="shared" si="2"/>
        <v>0</v>
      </c>
      <c r="Q41" s="183">
        <f t="shared" si="3"/>
        <v>0</v>
      </c>
      <c r="R41" s="183">
        <f t="shared" si="4"/>
        <v>0</v>
      </c>
      <c r="S41" s="183">
        <f t="shared" si="5"/>
        <v>0</v>
      </c>
      <c r="T41" s="243" t="str">
        <f>IF(D41="","",IF(AND(I41&gt;=1,OR(G41&gt;=1,F41&gt;=1,H41&gt;=1)),References!$C$17,IF(I41&gt;=1,References!$C$16,References!$C$15)))</f>
        <v/>
      </c>
      <c r="U41" s="243" t="str">
        <f>IF(AND(D41=References!$C$21,I41&gt;=1,OR(F41&gt;=1,G41&gt;=1)),References!$C$9,IF(AND(D41=References!$C$21,I41&gt;=1,G41=0,F41=0),References!$C$6,IF(AND(D41=References!$C$21,I41=0,OR(F41&gt;=1,G41&gt;=1)),References!$C$7,IF(AND(D41=References!$C$22,I41&gt;=1,H41&gt;=1),References!$C$8,IF(AND(D41=References!$C$22,I41&gt;=1,H41=0),References!$C$4,IF(AND(D41=References!$C$22,I41=0,H41&gt;=1),References!$C$5,""))))))</f>
        <v/>
      </c>
      <c r="V41" s="516"/>
      <c r="W41" s="516"/>
      <c r="AC41" s="211"/>
    </row>
    <row r="42" spans="2:29" ht="14.15" customHeight="1" x14ac:dyDescent="0.35">
      <c r="B42"/>
      <c r="C42" s="183" t="s">
        <v>468</v>
      </c>
      <c r="D42" s="183" t="str">
        <f>IF(OR('EV Supply Equipment Worksheet'!E19=References!$C$20,'EV Supply Equipment Worksheet'!E19=""),"",'EV Supply Equipment Worksheet'!E19)</f>
        <v/>
      </c>
      <c r="E42" s="183">
        <f>'EV Supply Equipment Worksheet'!F19</f>
        <v>0</v>
      </c>
      <c r="F42" s="183">
        <f>'EV Supply Equipment Worksheet'!G19</f>
        <v>0</v>
      </c>
      <c r="G42" s="183">
        <f>'EV Supply Equipment Worksheet'!H19</f>
        <v>0</v>
      </c>
      <c r="H42" s="183">
        <f>'EV Supply Equipment Worksheet'!I19</f>
        <v>0</v>
      </c>
      <c r="I42" s="183">
        <f>'EV Supply Equipment Worksheet'!J19</f>
        <v>0</v>
      </c>
      <c r="J42" s="183">
        <f t="shared" si="0"/>
        <v>0</v>
      </c>
      <c r="K42" s="183">
        <f>'EV Supply Equipment Worksheet'!M19</f>
        <v>0</v>
      </c>
      <c r="L42" s="183">
        <f>'EV Supply Equipment Worksheet'!N19</f>
        <v>0</v>
      </c>
      <c r="M42" s="183">
        <f>'EV Supply Equipment Worksheet'!O19</f>
        <v>0</v>
      </c>
      <c r="N42" s="183">
        <f>'EV Supply Equipment Worksheet'!P19</f>
        <v>0</v>
      </c>
      <c r="O42" s="183">
        <f t="shared" si="1"/>
        <v>0</v>
      </c>
      <c r="P42" s="183">
        <f t="shared" si="2"/>
        <v>0</v>
      </c>
      <c r="Q42" s="183">
        <f t="shared" si="3"/>
        <v>0</v>
      </c>
      <c r="R42" s="183">
        <f t="shared" si="4"/>
        <v>0</v>
      </c>
      <c r="S42" s="183">
        <f t="shared" si="5"/>
        <v>0</v>
      </c>
      <c r="T42" s="243" t="str">
        <f>IF(D42="","",IF(AND(I42&gt;=1,OR(G42&gt;=1,F42&gt;=1,H42&gt;=1)),References!$C$17,IF(I42&gt;=1,References!$C$16,References!$C$15)))</f>
        <v/>
      </c>
      <c r="U42" s="243" t="str">
        <f>IF(AND(D42=References!$C$21,I42&gt;=1,OR(F42&gt;=1,G42&gt;=1)),References!$C$9,IF(AND(D42=References!$C$21,I42&gt;=1,G42=0,F42=0),References!$C$6,IF(AND(D42=References!$C$21,I42=0,OR(F42&gt;=1,G42&gt;=1)),References!$C$7,IF(AND(D42=References!$C$22,I42&gt;=1,H42&gt;=1),References!$C$8,IF(AND(D42=References!$C$22,I42&gt;=1,H42=0),References!$C$4,IF(AND(D42=References!$C$22,I42=0,H42&gt;=1),References!$C$5,""))))))</f>
        <v/>
      </c>
      <c r="V42" s="516"/>
      <c r="W42" s="516"/>
      <c r="AC42" s="211"/>
    </row>
    <row r="43" spans="2:29" ht="14.15" customHeight="1" x14ac:dyDescent="0.35">
      <c r="B43"/>
      <c r="C43"/>
      <c r="D43"/>
      <c r="E43" s="288">
        <f>SUM(E39:E42)</f>
        <v>0</v>
      </c>
      <c r="F43" s="288">
        <f>($E$39*F39)+$E$40*F40+$E$41*F41+$E$42*F42</f>
        <v>0</v>
      </c>
      <c r="G43" s="288">
        <f>($E$39*G39)+$E$40*G40+$E$41*G41+$E$42*G42</f>
        <v>0</v>
      </c>
      <c r="H43" s="288">
        <f>($E$39*H39)+$E$40*H40+$E$41*H41+$E$42*H42</f>
        <v>0</v>
      </c>
      <c r="I43" s="288">
        <f>($E$39*I39)+$E$40*I40+$E$41*I41+$E$42*I42</f>
        <v>0</v>
      </c>
      <c r="J43" s="288">
        <f t="shared" ref="J43" si="6">SUM(J39:J42)</f>
        <v>0</v>
      </c>
      <c r="K43" s="321">
        <f>((K39*F39)*$E$39)+((K40*F40)*$E$40)+((K41*F41)*$E$41)+((K42*F42)*$E$42)</f>
        <v>0</v>
      </c>
      <c r="L43" s="321">
        <f>((L39*G39)*$E$39)+((L40*G40)*$E$40)+((L41*G41)*$E$41)+((L42*G42)*$E$42)</f>
        <v>0</v>
      </c>
      <c r="M43" s="321">
        <f>((M39*H39)*$E$39)+((M40*H40)*$E$40)+((M41*H41)*$E$41)+((M42*H42)*$E$42)</f>
        <v>0</v>
      </c>
      <c r="N43" s="321">
        <f>((N39*I39)*$E$39)+((N40*I40)*$E$40)+((N41*I41)*$E$41)+((N42*I42)*$E$42)</f>
        <v>0</v>
      </c>
      <c r="U43"/>
      <c r="V43"/>
      <c r="W43"/>
      <c r="AC43" s="211"/>
    </row>
    <row r="44" spans="2:29" ht="14.15" customHeight="1" x14ac:dyDescent="0.35">
      <c r="B44"/>
      <c r="C44"/>
      <c r="D44"/>
      <c r="E44"/>
      <c r="F44"/>
      <c r="G44"/>
      <c r="H44"/>
      <c r="I44"/>
      <c r="J44"/>
      <c r="K44"/>
      <c r="L44"/>
      <c r="M44"/>
      <c r="AC44" s="211"/>
    </row>
    <row r="45" spans="2:29" ht="14.15" customHeight="1" x14ac:dyDescent="0.35">
      <c r="B45"/>
      <c r="C45"/>
      <c r="D45"/>
      <c r="E45"/>
      <c r="F45"/>
      <c r="G45"/>
      <c r="H45"/>
      <c r="I45"/>
      <c r="J45"/>
      <c r="K45"/>
      <c r="L45"/>
      <c r="M45"/>
      <c r="N45"/>
      <c r="O45"/>
      <c r="P45"/>
      <c r="Q45"/>
      <c r="R45"/>
      <c r="S45"/>
      <c r="T45"/>
      <c r="U45"/>
      <c r="V45"/>
      <c r="W45"/>
      <c r="AC45" s="211"/>
    </row>
    <row r="46" spans="2:29" ht="14.15" customHeight="1" x14ac:dyDescent="0.35">
      <c r="B46"/>
      <c r="C46"/>
      <c r="D46"/>
      <c r="E46"/>
      <c r="F46"/>
      <c r="G46"/>
      <c r="H46"/>
      <c r="I46"/>
      <c r="J46"/>
      <c r="K46"/>
      <c r="L46"/>
      <c r="M46"/>
      <c r="N46"/>
      <c r="O46"/>
      <c r="P46"/>
      <c r="Q46"/>
      <c r="R46"/>
      <c r="S46"/>
      <c r="T46"/>
      <c r="U46"/>
      <c r="V46"/>
      <c r="W46"/>
      <c r="AC46" s="211"/>
    </row>
    <row r="47" spans="2:29" ht="14.15" customHeight="1" x14ac:dyDescent="0.35">
      <c r="B47"/>
      <c r="C47"/>
      <c r="D47"/>
      <c r="E47"/>
      <c r="F47"/>
      <c r="G47"/>
      <c r="H47"/>
      <c r="I47"/>
      <c r="J47"/>
      <c r="K47"/>
      <c r="L47"/>
      <c r="M47"/>
      <c r="N47"/>
      <c r="O47"/>
      <c r="P47"/>
      <c r="Q47"/>
      <c r="R47"/>
      <c r="S47"/>
      <c r="T47"/>
      <c r="U47"/>
      <c r="V47"/>
      <c r="W47"/>
      <c r="AC47" s="211"/>
    </row>
    <row r="48" spans="2:29" ht="18" customHeight="1" x14ac:dyDescent="0.35">
      <c r="B48"/>
      <c r="C48"/>
      <c r="D48"/>
      <c r="E48"/>
      <c r="F48"/>
      <c r="G48"/>
      <c r="H48"/>
      <c r="I48"/>
      <c r="J48"/>
      <c r="K48"/>
      <c r="L48"/>
      <c r="M48"/>
      <c r="N48"/>
      <c r="O48"/>
      <c r="P48"/>
      <c r="Q48"/>
      <c r="R48"/>
      <c r="S48"/>
      <c r="T48"/>
      <c r="U48"/>
      <c r="V48"/>
      <c r="W48"/>
      <c r="AC48" s="211"/>
    </row>
    <row r="49" spans="1:29" ht="14.15" customHeight="1" x14ac:dyDescent="0.35">
      <c r="B49"/>
      <c r="C49"/>
      <c r="D49"/>
      <c r="E49"/>
      <c r="F49"/>
      <c r="G49"/>
      <c r="H49"/>
      <c r="I49"/>
      <c r="J49"/>
      <c r="K49"/>
      <c r="L49"/>
      <c r="M49"/>
      <c r="N49"/>
      <c r="O49"/>
      <c r="P49"/>
      <c r="Q49"/>
      <c r="R49"/>
      <c r="S49"/>
      <c r="T49"/>
      <c r="U49"/>
      <c r="V49"/>
      <c r="W49"/>
      <c r="AC49" s="211"/>
    </row>
    <row r="50" spans="1:29" ht="14.15" customHeight="1" x14ac:dyDescent="0.35">
      <c r="B50"/>
      <c r="C50"/>
      <c r="D50"/>
      <c r="E50"/>
      <c r="F50"/>
      <c r="G50"/>
      <c r="H50"/>
      <c r="I50"/>
      <c r="J50"/>
      <c r="K50"/>
      <c r="L50"/>
      <c r="M50"/>
      <c r="N50"/>
      <c r="O50"/>
      <c r="P50"/>
      <c r="Q50"/>
      <c r="R50"/>
      <c r="S50"/>
      <c r="T50"/>
      <c r="U50"/>
      <c r="V50"/>
      <c r="W50"/>
      <c r="AC50" s="211"/>
    </row>
    <row r="51" spans="1:29" ht="14.15" customHeight="1" x14ac:dyDescent="0.35">
      <c r="B51"/>
      <c r="C51"/>
      <c r="D51"/>
      <c r="E51"/>
      <c r="F51"/>
      <c r="I51"/>
      <c r="J51"/>
      <c r="K51"/>
      <c r="L51"/>
      <c r="M51"/>
      <c r="AC51" s="211"/>
    </row>
    <row r="52" spans="1:29" ht="14.15" customHeight="1" x14ac:dyDescent="0.35">
      <c r="B52"/>
      <c r="C52"/>
      <c r="D52"/>
      <c r="E52"/>
      <c r="F52"/>
      <c r="I52"/>
      <c r="J52"/>
      <c r="K52"/>
      <c r="L52"/>
      <c r="M52"/>
      <c r="AC52" s="211"/>
    </row>
    <row r="53" spans="1:29" ht="14.15" customHeight="1" thickBot="1" x14ac:dyDescent="0.4">
      <c r="B53"/>
      <c r="C53"/>
      <c r="D53"/>
      <c r="E53"/>
      <c r="F53"/>
      <c r="I53"/>
      <c r="J53" s="219"/>
      <c r="K53" s="220"/>
      <c r="AC53" s="211"/>
    </row>
    <row r="54" spans="1:29" ht="25" customHeight="1" thickBot="1" x14ac:dyDescent="0.4">
      <c r="B54"/>
      <c r="C54" s="506" t="s">
        <v>489</v>
      </c>
      <c r="D54" s="507"/>
      <c r="E54" s="507"/>
      <c r="F54" s="507"/>
      <c r="G54" s="507"/>
      <c r="H54" s="507"/>
      <c r="I54" s="507"/>
      <c r="J54" s="507"/>
      <c r="K54" s="507"/>
      <c r="L54" s="507"/>
      <c r="M54" s="507"/>
      <c r="N54" s="507"/>
      <c r="O54" s="507"/>
      <c r="P54" s="507"/>
      <c r="Q54" s="507"/>
      <c r="R54" s="507"/>
      <c r="S54" s="507"/>
      <c r="T54" s="507"/>
      <c r="U54" s="508"/>
      <c r="AC54" s="211"/>
    </row>
    <row r="55" spans="1:29" ht="14.15" customHeight="1" x14ac:dyDescent="0.35">
      <c r="B55"/>
      <c r="C55" s="514" t="s">
        <v>334</v>
      </c>
      <c r="D55" s="519" t="s">
        <v>294</v>
      </c>
      <c r="E55" s="518" t="s">
        <v>333</v>
      </c>
      <c r="F55" s="512"/>
      <c r="G55" s="512"/>
      <c r="H55" s="519"/>
      <c r="I55" s="514" t="s">
        <v>477</v>
      </c>
      <c r="J55" s="512"/>
      <c r="K55" s="512"/>
      <c r="L55" s="526"/>
      <c r="M55" s="514" t="s">
        <v>478</v>
      </c>
      <c r="N55" s="512" t="s">
        <v>471</v>
      </c>
      <c r="O55" s="512" t="s">
        <v>470</v>
      </c>
      <c r="P55" s="535" t="s">
        <v>479</v>
      </c>
      <c r="Q55" s="519" t="s">
        <v>480</v>
      </c>
      <c r="R55" s="519" t="s">
        <v>490</v>
      </c>
      <c r="S55" s="509" t="s">
        <v>631</v>
      </c>
      <c r="T55" s="509" t="s">
        <v>632</v>
      </c>
      <c r="U55" s="509" t="s">
        <v>633</v>
      </c>
      <c r="AC55" s="211"/>
    </row>
    <row r="56" spans="1:29" ht="14.15" customHeight="1" thickBot="1" x14ac:dyDescent="0.4">
      <c r="A56"/>
      <c r="B56"/>
      <c r="C56" s="515"/>
      <c r="D56" s="521"/>
      <c r="E56" s="293" t="s">
        <v>476</v>
      </c>
      <c r="F56" s="286" t="s">
        <v>469</v>
      </c>
      <c r="G56" s="286" t="s">
        <v>481</v>
      </c>
      <c r="H56" s="287" t="s">
        <v>482</v>
      </c>
      <c r="I56" s="290" t="s">
        <v>476</v>
      </c>
      <c r="J56" s="286" t="s">
        <v>469</v>
      </c>
      <c r="K56" s="286" t="s">
        <v>481</v>
      </c>
      <c r="L56" s="289" t="s">
        <v>482</v>
      </c>
      <c r="M56" s="527"/>
      <c r="N56" s="513"/>
      <c r="O56" s="513"/>
      <c r="P56" s="536"/>
      <c r="Q56" s="534"/>
      <c r="R56" s="534"/>
      <c r="S56" s="510"/>
      <c r="T56" s="510"/>
      <c r="U56" s="510"/>
      <c r="AC56" s="211"/>
    </row>
    <row r="57" spans="1:29" ht="14.15" customHeight="1" thickBot="1" x14ac:dyDescent="0.4">
      <c r="A57"/>
      <c r="B57"/>
      <c r="C57" s="212" t="b">
        <f>IF(AND(W39="DCFC",V39="Mixed"),References!C9,IF(AND(W39="DCFC",V39="Standard"),References!C7,IF(AND(W39="DCFC",V39="NACS"),References!C6,IF(AND(W39="Level 2",V39="Mixed"),References!C8,IF(AND(W39="Level 2",V39="Standard"),References!C5,IF(AND(W39="Level 2",V39="NACS"),References!C4,IF(AND(W39="Colocated",V39="Mixed"),References!C12,IF(AND(W39="Colocated",V39="Standard"),References!C11,IF(AND(W39="Colocated",V39="NACS"),References!C10)))))))))</f>
        <v>0</v>
      </c>
      <c r="D57" s="294">
        <f>E43</f>
        <v>0</v>
      </c>
      <c r="E57" s="291">
        <f>F43+G43</f>
        <v>0</v>
      </c>
      <c r="F57" s="210">
        <f>H43</f>
        <v>0</v>
      </c>
      <c r="G57" s="245">
        <f>SUMIF(D40,"DCFC",I40)*E40+SUMIF(D41,"DCFC",I41)*E41+SUMIF(D42,"DCFC",I42)*E42+SUMIF(D39,"DCFC",I39)*E39</f>
        <v>0</v>
      </c>
      <c r="H57" s="292">
        <f>SUMIF(D40,"Level 2",I40)*E40+SUMIF(D41,"Level 2",I41)*E41+SUMIF(D42,"Level 2",I42)*E42+SUMIF(D39,"Level 2",I39)*E39</f>
        <v>0</v>
      </c>
      <c r="I57" s="291">
        <f>SUMIF(D40,"DCFC",Q40)+SUMIF(D41,"DCFC",Q41)+SUMIF(D42,"DCFC",Q42)+SUMIF(D39,"DCFC",Q39)</f>
        <v>0</v>
      </c>
      <c r="J57" s="210">
        <f>SUMIF(D40,"Level 2",Q40)+SUMIF(D41,"Level 2",Q41)+SUMIF(D42,"Level 2",Q42)+SUMIF(D39,"Level 2",Q39)</f>
        <v>0</v>
      </c>
      <c r="K57" s="245">
        <f>SUMIF(D40,"DCFC",R40)+SUMIF(D41,"DCFC",R41)+SUMIF(D42,"DCFC",R42)+SUMIF(D39,"DCFC",R39)</f>
        <v>0</v>
      </c>
      <c r="L57" s="246">
        <f>SUMIF(D40,"Level 2",R40)+SUMIF(D41,"Level 2",R41)+SUMIF(D42,"Level 2",R42)+SUMIF(D39,"Level 2",R39)</f>
        <v>0</v>
      </c>
      <c r="M57" s="203" t="b">
        <f>IF(AND(SUM(E57:F57)&gt;=SUM(G57:H57),SUM(I57:J57)&gt;=SUM(K57:L57)),TRUE,FALSE)</f>
        <v>1</v>
      </c>
      <c r="N57" s="204" t="b">
        <f>IF(($E$57+$G$57)&gt;=2,TRUE,FALSE)</f>
        <v>0</v>
      </c>
      <c r="O57" s="204" t="b">
        <f>IF(($E$57+$G$57)&gt;=4,TRUE,FALSE)</f>
        <v>0</v>
      </c>
      <c r="P57" s="204" t="b">
        <f>IF(($F$57+$H$57)&gt;=2,TRUE,FALSE)</f>
        <v>0</v>
      </c>
      <c r="Q57" s="204" t="b">
        <f>IF(($F$57+$H$57)&gt;=3,TRUE,FALSE)</f>
        <v>0</v>
      </c>
      <c r="R57" s="300" t="b">
        <f>IF(SUMIF(D39:D42,"DCFC",E39:E42)&gt;=SUMIF(D39:D42,"Level 2",E39:E42),TRUE,FALSE)</f>
        <v>1</v>
      </c>
      <c r="S57" s="376">
        <f>SUMIF(D39:D42,"Level 2",J39:J42)</f>
        <v>0</v>
      </c>
      <c r="T57" s="376">
        <f>SUMIF(D39:D42,"DCFC",J39:J42)</f>
        <v>0</v>
      </c>
      <c r="U57" s="376" t="str">
        <f>IF(AND(S57&lt;&gt;"",T57&lt;&gt;"",R57=TRUE),References!$E$20,References!$E$14)</f>
        <v>DCFC</v>
      </c>
      <c r="AC57" s="211"/>
    </row>
    <row r="58" spans="1:29" ht="14.15" customHeight="1" x14ac:dyDescent="0.35">
      <c r="A58"/>
      <c r="B58"/>
      <c r="C58"/>
      <c r="D58"/>
      <c r="E58"/>
      <c r="F58"/>
      <c r="G58"/>
      <c r="H58"/>
      <c r="I58"/>
      <c r="J58"/>
      <c r="K58"/>
      <c r="S58"/>
      <c r="AC58" s="211"/>
    </row>
    <row r="59" spans="1:29" ht="14.15" customHeight="1" x14ac:dyDescent="0.35">
      <c r="A59"/>
      <c r="B59"/>
      <c r="C59"/>
      <c r="D59"/>
      <c r="E59"/>
      <c r="F59"/>
      <c r="G59"/>
      <c r="H59"/>
      <c r="I59"/>
      <c r="J59"/>
      <c r="K59"/>
      <c r="L59"/>
      <c r="M59"/>
      <c r="P59"/>
      <c r="AC59" s="211"/>
    </row>
    <row r="60" spans="1:29" ht="14.15" customHeight="1" x14ac:dyDescent="0.35">
      <c r="A60"/>
      <c r="B60"/>
      <c r="C60"/>
      <c r="D60"/>
      <c r="E60"/>
      <c r="F60"/>
      <c r="G60"/>
      <c r="H60"/>
      <c r="I60"/>
      <c r="J60"/>
      <c r="K60"/>
      <c r="P60"/>
    </row>
    <row r="61" spans="1:29" ht="14.15" customHeight="1" x14ac:dyDescent="0.35">
      <c r="A61"/>
      <c r="B61"/>
      <c r="C61"/>
      <c r="D61"/>
      <c r="E61"/>
      <c r="F61"/>
      <c r="G61"/>
      <c r="H61"/>
      <c r="I61"/>
      <c r="J61"/>
      <c r="K61"/>
      <c r="N61"/>
      <c r="P61"/>
    </row>
    <row r="62" spans="1:29" ht="14.15" customHeight="1" x14ac:dyDescent="0.35">
      <c r="B62"/>
      <c r="C62"/>
      <c r="D62"/>
      <c r="E62"/>
      <c r="F62"/>
      <c r="G62"/>
      <c r="H62"/>
      <c r="I62"/>
      <c r="J62"/>
      <c r="K62"/>
      <c r="P62"/>
    </row>
    <row r="63" spans="1:29" ht="14.15" customHeight="1" x14ac:dyDescent="0.35">
      <c r="B63"/>
      <c r="C63"/>
      <c r="D63"/>
      <c r="E63"/>
      <c r="F63"/>
      <c r="G63"/>
      <c r="H63"/>
      <c r="I63"/>
      <c r="J63"/>
      <c r="K63"/>
      <c r="L63"/>
      <c r="M63"/>
      <c r="N63"/>
      <c r="O63"/>
      <c r="P63"/>
      <c r="Q63"/>
      <c r="R63"/>
      <c r="S63"/>
      <c r="T63"/>
      <c r="U63"/>
      <c r="V63"/>
      <c r="W63"/>
      <c r="X63"/>
    </row>
    <row r="64" spans="1:29" ht="14.15" customHeight="1" x14ac:dyDescent="0.35">
      <c r="B64"/>
      <c r="C64"/>
      <c r="D64"/>
      <c r="E64"/>
      <c r="F64"/>
      <c r="G64"/>
      <c r="H64"/>
      <c r="I64"/>
      <c r="J64"/>
      <c r="K64"/>
      <c r="L64"/>
      <c r="M64"/>
      <c r="N64"/>
      <c r="O64"/>
      <c r="P64"/>
      <c r="Q64"/>
      <c r="R64"/>
      <c r="S64"/>
      <c r="T64"/>
      <c r="U64"/>
      <c r="V64"/>
      <c r="W64"/>
      <c r="X64"/>
    </row>
    <row r="65" spans="2:24" ht="14.15" customHeight="1" x14ac:dyDescent="0.35">
      <c r="B65"/>
      <c r="C65"/>
      <c r="D65"/>
      <c r="E65"/>
      <c r="F65"/>
      <c r="G65"/>
      <c r="H65"/>
      <c r="I65"/>
      <c r="J65"/>
      <c r="K65"/>
      <c r="L65"/>
      <c r="M65"/>
      <c r="N65"/>
      <c r="O65"/>
      <c r="P65"/>
      <c r="Q65"/>
      <c r="R65"/>
      <c r="S65"/>
      <c r="T65"/>
      <c r="U65"/>
      <c r="V65"/>
      <c r="W65"/>
      <c r="X65"/>
    </row>
    <row r="66" spans="2:24" ht="14.15" customHeight="1" x14ac:dyDescent="0.35">
      <c r="B66"/>
      <c r="C66"/>
      <c r="D66"/>
      <c r="E66"/>
      <c r="F66"/>
      <c r="G66"/>
      <c r="H66"/>
      <c r="I66"/>
      <c r="J66"/>
      <c r="K66"/>
      <c r="L66"/>
      <c r="M66"/>
      <c r="N66"/>
      <c r="O66"/>
      <c r="P66"/>
      <c r="Q66"/>
      <c r="R66"/>
      <c r="S66"/>
      <c r="T66"/>
      <c r="U66"/>
      <c r="V66"/>
      <c r="W66"/>
      <c r="X66"/>
    </row>
    <row r="67" spans="2:24" ht="14.15" customHeight="1" x14ac:dyDescent="0.35">
      <c r="B67"/>
      <c r="C67"/>
      <c r="D67"/>
      <c r="E67"/>
      <c r="F67"/>
      <c r="G67"/>
      <c r="H67"/>
      <c r="I67"/>
      <c r="J67"/>
      <c r="K67"/>
      <c r="L67"/>
      <c r="M67"/>
      <c r="N67"/>
      <c r="O67"/>
      <c r="P67"/>
      <c r="Q67"/>
      <c r="R67"/>
      <c r="S67"/>
      <c r="T67"/>
      <c r="U67"/>
      <c r="V67"/>
      <c r="W67"/>
      <c r="X67"/>
    </row>
    <row r="68" spans="2:24" ht="14.15" customHeight="1" x14ac:dyDescent="0.35">
      <c r="B68"/>
      <c r="C68"/>
      <c r="D68"/>
      <c r="E68"/>
      <c r="F68"/>
      <c r="G68"/>
      <c r="H68"/>
      <c r="I68"/>
      <c r="J68"/>
      <c r="K68"/>
      <c r="L68"/>
      <c r="M68"/>
      <c r="N68"/>
      <c r="O68"/>
      <c r="P68"/>
      <c r="Q68"/>
      <c r="R68"/>
      <c r="S68"/>
      <c r="T68"/>
      <c r="U68"/>
      <c r="V68"/>
      <c r="W68"/>
      <c r="X68"/>
    </row>
    <row r="69" spans="2:24" ht="14.15" customHeight="1" thickBot="1" x14ac:dyDescent="0.4">
      <c r="B69"/>
      <c r="C69"/>
      <c r="D69"/>
      <c r="E69"/>
      <c r="F69"/>
      <c r="G69"/>
      <c r="H69"/>
      <c r="I69"/>
      <c r="J69"/>
      <c r="K69"/>
      <c r="L69"/>
      <c r="M69"/>
      <c r="N69"/>
      <c r="O69"/>
      <c r="P69"/>
      <c r="Q69"/>
      <c r="R69"/>
      <c r="S69"/>
      <c r="T69"/>
      <c r="U69"/>
      <c r="V69"/>
      <c r="W69"/>
      <c r="X69"/>
    </row>
    <row r="70" spans="2:24" ht="25" customHeight="1" thickBot="1" x14ac:dyDescent="0.6">
      <c r="B70" s="531" t="s">
        <v>488</v>
      </c>
      <c r="C70" s="532"/>
      <c r="D70" s="532"/>
      <c r="E70" s="532"/>
      <c r="F70" s="532"/>
      <c r="G70" s="532"/>
      <c r="H70" s="532"/>
      <c r="I70" s="532"/>
      <c r="J70" s="532"/>
      <c r="K70" s="532"/>
      <c r="L70" s="532"/>
      <c r="M70" s="532"/>
      <c r="N70" s="532"/>
      <c r="O70" s="532"/>
      <c r="P70" s="532"/>
      <c r="Q70" s="532"/>
      <c r="R70" s="532"/>
      <c r="S70" s="532"/>
      <c r="T70" s="532"/>
      <c r="U70" s="532"/>
      <c r="V70" s="533"/>
      <c r="W70"/>
      <c r="X70"/>
    </row>
    <row r="71" spans="2:24" ht="4" customHeight="1" thickBot="1" x14ac:dyDescent="0.4">
      <c r="B71"/>
      <c r="C71"/>
      <c r="D71"/>
      <c r="E71"/>
      <c r="F71"/>
      <c r="G71"/>
      <c r="H71"/>
      <c r="I71"/>
      <c r="J71"/>
      <c r="K71"/>
      <c r="L71"/>
      <c r="M71"/>
      <c r="N71"/>
      <c r="O71"/>
      <c r="P71"/>
      <c r="Q71"/>
      <c r="R71"/>
      <c r="S71"/>
      <c r="T71"/>
      <c r="U71"/>
      <c r="V71"/>
      <c r="W71"/>
      <c r="X71"/>
    </row>
    <row r="72" spans="2:24" ht="14.15" customHeight="1" x14ac:dyDescent="0.35">
      <c r="B72"/>
      <c r="C72" s="522" t="s">
        <v>316</v>
      </c>
      <c r="D72" s="523"/>
      <c r="F72" s="524" t="s">
        <v>296</v>
      </c>
      <c r="G72" s="525"/>
      <c r="H72"/>
      <c r="I72"/>
      <c r="J72"/>
      <c r="K72"/>
      <c r="L72"/>
      <c r="M72"/>
      <c r="N72"/>
      <c r="O72"/>
      <c r="P72"/>
      <c r="Q72"/>
      <c r="R72"/>
      <c r="S72"/>
      <c r="T72"/>
      <c r="U72"/>
      <c r="V72"/>
      <c r="W72"/>
      <c r="X72"/>
    </row>
    <row r="73" spans="2:24" customFormat="1" ht="14.15" customHeight="1" x14ac:dyDescent="0.35">
      <c r="C73" s="271" t="s">
        <v>283</v>
      </c>
      <c r="D73" s="272">
        <f>'Make Ready Cost Template'!E15</f>
        <v>0</v>
      </c>
      <c r="E73" s="182"/>
      <c r="F73" s="271" t="s">
        <v>283</v>
      </c>
      <c r="G73" s="272">
        <f>'Make Ready Cost Template'!L15</f>
        <v>0</v>
      </c>
    </row>
    <row r="74" spans="2:24" customFormat="1" ht="14.15" customHeight="1" x14ac:dyDescent="0.35">
      <c r="C74" s="271" t="s">
        <v>284</v>
      </c>
      <c r="D74" s="272">
        <f>'Make Ready Cost Template'!E17</f>
        <v>0</v>
      </c>
      <c r="E74" s="182"/>
      <c r="F74" s="271" t="s">
        <v>284</v>
      </c>
      <c r="G74" s="272">
        <f>'Make Ready Cost Template'!L17</f>
        <v>0</v>
      </c>
    </row>
    <row r="75" spans="2:24" customFormat="1" ht="14.15" customHeight="1" x14ac:dyDescent="0.35">
      <c r="C75" s="271" t="s">
        <v>285</v>
      </c>
      <c r="D75" s="272">
        <f>'Make Ready Cost Template'!E19</f>
        <v>0</v>
      </c>
      <c r="E75" s="182"/>
      <c r="F75" s="271" t="s">
        <v>285</v>
      </c>
      <c r="G75" s="272">
        <f>'Make Ready Cost Template'!L19</f>
        <v>0</v>
      </c>
    </row>
    <row r="76" spans="2:24" customFormat="1" ht="14.15" customHeight="1" x14ac:dyDescent="0.35">
      <c r="C76" s="271" t="s">
        <v>286</v>
      </c>
      <c r="D76" s="272">
        <f>'Make Ready Cost Template'!E21</f>
        <v>0</v>
      </c>
      <c r="E76" s="182"/>
      <c r="F76" s="271" t="s">
        <v>286</v>
      </c>
      <c r="G76" s="272">
        <f>'Make Ready Cost Template'!L21</f>
        <v>0</v>
      </c>
    </row>
    <row r="77" spans="2:24" customFormat="1" ht="14.15" customHeight="1" x14ac:dyDescent="0.35">
      <c r="C77" s="271" t="s">
        <v>287</v>
      </c>
      <c r="D77" s="272">
        <f>'Make Ready Cost Template'!E23</f>
        <v>0</v>
      </c>
      <c r="E77" s="182"/>
      <c r="F77" s="271" t="s">
        <v>287</v>
      </c>
      <c r="G77" s="272">
        <f>'Make Ready Cost Template'!L23</f>
        <v>0</v>
      </c>
    </row>
    <row r="78" spans="2:24" customFormat="1" ht="14.15" customHeight="1" x14ac:dyDescent="0.35">
      <c r="C78" s="271" t="s">
        <v>288</v>
      </c>
      <c r="D78" s="272">
        <f>'Make Ready Cost Template'!E25</f>
        <v>0</v>
      </c>
      <c r="E78" s="182"/>
      <c r="F78" s="271" t="s">
        <v>288</v>
      </c>
      <c r="G78" s="272">
        <f>'Make Ready Cost Template'!L25</f>
        <v>0</v>
      </c>
    </row>
    <row r="79" spans="2:24" customFormat="1" ht="14.15" customHeight="1" thickBot="1" x14ac:dyDescent="0.4">
      <c r="C79" s="296" t="s">
        <v>401</v>
      </c>
      <c r="D79" s="297">
        <f>'Make Ready Cost Template'!E27</f>
        <v>0</v>
      </c>
      <c r="E79" s="182"/>
      <c r="F79" s="296" t="s">
        <v>401</v>
      </c>
      <c r="G79" s="297">
        <f>'Make Ready Cost Template'!L27</f>
        <v>0</v>
      </c>
    </row>
    <row r="80" spans="2:24" customFormat="1" ht="14.15" customHeight="1" thickBot="1" x14ac:dyDescent="0.4">
      <c r="C80" s="298" t="s">
        <v>289</v>
      </c>
      <c r="D80" s="299">
        <f>SUM(D73:D79)</f>
        <v>0</v>
      </c>
      <c r="E80" s="182"/>
      <c r="F80" s="298" t="s">
        <v>289</v>
      </c>
      <c r="G80" s="299">
        <f>SUM(G73:G79)</f>
        <v>0</v>
      </c>
    </row>
    <row r="81" spans="2:24" ht="14.15" customHeight="1" thickBot="1" x14ac:dyDescent="0.4">
      <c r="B81"/>
      <c r="F81"/>
      <c r="G81"/>
      <c r="H81"/>
      <c r="I81"/>
      <c r="J81"/>
      <c r="K81"/>
      <c r="L81"/>
      <c r="M81"/>
      <c r="N81"/>
      <c r="O81"/>
      <c r="P81"/>
      <c r="Q81"/>
      <c r="R81"/>
      <c r="S81"/>
      <c r="T81"/>
      <c r="U81"/>
      <c r="V81"/>
      <c r="W81"/>
      <c r="X81"/>
    </row>
    <row r="82" spans="2:24" ht="14.15" customHeight="1" x14ac:dyDescent="0.35">
      <c r="B82"/>
      <c r="C82" s="522" t="s">
        <v>344</v>
      </c>
      <c r="D82" s="523"/>
      <c r="F82"/>
      <c r="G82"/>
      <c r="H82"/>
      <c r="I82"/>
      <c r="J82"/>
      <c r="K82"/>
      <c r="L82"/>
      <c r="M82"/>
      <c r="N82"/>
      <c r="O82"/>
      <c r="P82"/>
      <c r="Q82"/>
      <c r="R82"/>
      <c r="S82"/>
      <c r="T82"/>
      <c r="U82"/>
      <c r="V82"/>
      <c r="W82"/>
      <c r="X82"/>
    </row>
    <row r="83" spans="2:24" ht="14.15" customHeight="1" thickBot="1" x14ac:dyDescent="0.4">
      <c r="B83"/>
      <c r="C83" s="273" t="s">
        <v>345</v>
      </c>
      <c r="D83" s="274">
        <f>'Make Ready Cost Template'!E36</f>
        <v>0</v>
      </c>
      <c r="F83" s="218"/>
      <c r="G83" s="218"/>
      <c r="H83"/>
      <c r="I83"/>
      <c r="J83"/>
      <c r="K83"/>
      <c r="L83"/>
      <c r="M83"/>
      <c r="N83"/>
      <c r="O83"/>
      <c r="P83"/>
      <c r="Q83"/>
      <c r="R83"/>
      <c r="S83"/>
      <c r="T83"/>
      <c r="U83"/>
      <c r="V83"/>
      <c r="W83"/>
      <c r="X83"/>
    </row>
    <row r="84" spans="2:24" ht="14.15" customHeight="1" thickBot="1" x14ac:dyDescent="0.4">
      <c r="B84"/>
      <c r="H84"/>
      <c r="I84"/>
      <c r="J84"/>
      <c r="K84"/>
      <c r="L84"/>
      <c r="M84"/>
      <c r="N84"/>
      <c r="O84"/>
      <c r="P84"/>
      <c r="Q84"/>
      <c r="R84"/>
      <c r="S84"/>
      <c r="T84"/>
      <c r="U84"/>
      <c r="V84"/>
      <c r="W84"/>
      <c r="X84"/>
    </row>
    <row r="85" spans="2:24" ht="14.15" customHeight="1" x14ac:dyDescent="0.35">
      <c r="B85"/>
      <c r="C85" s="276" t="s">
        <v>458</v>
      </c>
      <c r="D85" s="276" t="s">
        <v>459</v>
      </c>
      <c r="E85" s="276" t="s">
        <v>353</v>
      </c>
      <c r="H85"/>
      <c r="I85"/>
      <c r="J85"/>
      <c r="K85"/>
      <c r="L85"/>
      <c r="M85"/>
      <c r="N85"/>
      <c r="O85"/>
      <c r="P85"/>
      <c r="Q85"/>
      <c r="R85"/>
      <c r="S85"/>
      <c r="T85"/>
      <c r="U85"/>
      <c r="V85"/>
      <c r="W85"/>
      <c r="X85"/>
    </row>
    <row r="86" spans="2:24" ht="14.15" customHeight="1" thickBot="1" x14ac:dyDescent="0.4">
      <c r="B86"/>
      <c r="C86" s="275">
        <f>SUM(D80,MIN(G80,D80*0.1))</f>
        <v>0</v>
      </c>
      <c r="D86" s="275">
        <f>D83</f>
        <v>0</v>
      </c>
      <c r="E86" s="275">
        <f>SUM(D86,C86)</f>
        <v>0</v>
      </c>
      <c r="H86"/>
      <c r="I86"/>
      <c r="J86"/>
      <c r="K86"/>
      <c r="L86"/>
      <c r="M86"/>
      <c r="N86"/>
      <c r="O86"/>
      <c r="P86"/>
      <c r="Q86"/>
      <c r="R86"/>
      <c r="S86"/>
      <c r="T86"/>
      <c r="U86"/>
      <c r="V86"/>
      <c r="W86"/>
      <c r="X86"/>
    </row>
    <row r="87" spans="2:24" ht="14.15" customHeight="1" x14ac:dyDescent="0.35">
      <c r="B87"/>
      <c r="C87"/>
      <c r="D87"/>
      <c r="E87"/>
      <c r="F87"/>
      <c r="G87"/>
      <c r="H87"/>
      <c r="I87"/>
      <c r="J87"/>
      <c r="K87"/>
      <c r="L87"/>
      <c r="M87"/>
      <c r="N87"/>
      <c r="O87"/>
      <c r="P87"/>
      <c r="Q87"/>
      <c r="R87"/>
      <c r="S87"/>
      <c r="T87"/>
      <c r="U87"/>
      <c r="V87"/>
      <c r="W87"/>
      <c r="X87"/>
    </row>
    <row r="88" spans="2:24" ht="14.15" customHeight="1" x14ac:dyDescent="0.35">
      <c r="B88"/>
      <c r="C88"/>
      <c r="D88"/>
      <c r="E88"/>
      <c r="F88"/>
      <c r="G88"/>
      <c r="H88"/>
      <c r="I88"/>
      <c r="J88"/>
      <c r="K88"/>
      <c r="L88"/>
      <c r="M88"/>
      <c r="N88"/>
      <c r="O88"/>
      <c r="P88"/>
      <c r="Q88"/>
      <c r="R88"/>
      <c r="S88"/>
      <c r="T88"/>
      <c r="U88"/>
      <c r="V88"/>
      <c r="W88"/>
      <c r="X88"/>
    </row>
    <row r="89" spans="2:24" ht="14.15" customHeight="1" x14ac:dyDescent="0.35">
      <c r="B89"/>
      <c r="C89"/>
      <c r="D89"/>
      <c r="E89"/>
      <c r="F89"/>
      <c r="G89"/>
      <c r="H89"/>
      <c r="I89"/>
      <c r="J89"/>
      <c r="K89"/>
      <c r="L89"/>
      <c r="M89"/>
      <c r="N89"/>
      <c r="O89"/>
      <c r="P89"/>
      <c r="Q89"/>
      <c r="R89"/>
      <c r="S89"/>
      <c r="T89"/>
      <c r="U89"/>
      <c r="V89"/>
      <c r="W89"/>
      <c r="X89"/>
    </row>
    <row r="90" spans="2:24" ht="14.15" customHeight="1" x14ac:dyDescent="0.35">
      <c r="B90"/>
      <c r="C90"/>
      <c r="D90"/>
      <c r="E90"/>
      <c r="F90"/>
      <c r="G90"/>
      <c r="H90"/>
      <c r="I90"/>
      <c r="J90"/>
      <c r="K90"/>
      <c r="L90"/>
      <c r="M90"/>
      <c r="N90"/>
      <c r="O90"/>
      <c r="P90"/>
      <c r="Q90"/>
      <c r="R90"/>
      <c r="S90"/>
      <c r="T90"/>
      <c r="U90"/>
      <c r="V90"/>
      <c r="W90"/>
      <c r="X90"/>
    </row>
    <row r="91" spans="2:24" ht="14.15" customHeight="1" x14ac:dyDescent="0.35">
      <c r="B91"/>
      <c r="C91"/>
      <c r="D91"/>
      <c r="E91"/>
      <c r="F91"/>
      <c r="G91"/>
      <c r="H91"/>
      <c r="I91"/>
      <c r="J91"/>
      <c r="K91"/>
      <c r="L91"/>
      <c r="M91"/>
      <c r="N91"/>
      <c r="O91"/>
      <c r="P91"/>
      <c r="Q91"/>
      <c r="R91"/>
      <c r="S91"/>
      <c r="T91"/>
      <c r="U91"/>
      <c r="V91"/>
      <c r="W91"/>
      <c r="X91"/>
    </row>
    <row r="92" spans="2:24" ht="14.15" customHeight="1" x14ac:dyDescent="0.35">
      <c r="B92"/>
      <c r="C92"/>
      <c r="D92"/>
      <c r="E92"/>
      <c r="F92"/>
      <c r="G92"/>
      <c r="H92"/>
      <c r="I92"/>
      <c r="J92"/>
      <c r="K92"/>
      <c r="L92"/>
      <c r="M92"/>
      <c r="N92"/>
      <c r="O92"/>
      <c r="P92"/>
      <c r="Q92"/>
      <c r="R92"/>
      <c r="S92"/>
      <c r="T92"/>
      <c r="U92"/>
      <c r="V92"/>
      <c r="W92"/>
      <c r="X92"/>
    </row>
    <row r="93" spans="2:24" ht="14.15" customHeight="1" x14ac:dyDescent="0.35">
      <c r="B93"/>
      <c r="C93"/>
      <c r="D93"/>
      <c r="E93"/>
      <c r="F93"/>
      <c r="G93"/>
      <c r="H93"/>
      <c r="I93"/>
      <c r="J93"/>
      <c r="K93"/>
      <c r="L93"/>
      <c r="M93"/>
      <c r="N93"/>
      <c r="O93"/>
      <c r="P93"/>
      <c r="Q93"/>
      <c r="R93"/>
      <c r="S93"/>
      <c r="T93"/>
      <c r="U93"/>
      <c r="V93"/>
      <c r="W93"/>
      <c r="X93"/>
    </row>
    <row r="94" spans="2:24" ht="14.15" customHeight="1" x14ac:dyDescent="0.35">
      <c r="B94"/>
      <c r="C94"/>
      <c r="D94"/>
      <c r="E94"/>
      <c r="F94"/>
      <c r="G94"/>
      <c r="H94"/>
      <c r="I94"/>
      <c r="J94"/>
      <c r="K94"/>
      <c r="L94"/>
      <c r="M94"/>
      <c r="N94"/>
      <c r="O94"/>
      <c r="P94"/>
      <c r="Q94"/>
      <c r="R94"/>
      <c r="S94"/>
      <c r="T94"/>
      <c r="U94"/>
      <c r="V94"/>
      <c r="W94"/>
      <c r="X94"/>
    </row>
    <row r="95" spans="2:24" ht="14.15" customHeight="1" x14ac:dyDescent="0.35">
      <c r="B95"/>
      <c r="C95"/>
      <c r="D95"/>
      <c r="E95"/>
      <c r="F95"/>
      <c r="G95"/>
      <c r="H95"/>
      <c r="I95"/>
      <c r="J95"/>
      <c r="K95"/>
      <c r="L95"/>
      <c r="M95"/>
      <c r="N95"/>
      <c r="O95"/>
      <c r="P95"/>
      <c r="Q95"/>
      <c r="R95"/>
      <c r="S95"/>
      <c r="T95"/>
      <c r="U95"/>
      <c r="V95"/>
      <c r="W95"/>
      <c r="X95"/>
    </row>
    <row r="96" spans="2:24" ht="14.15" customHeight="1" x14ac:dyDescent="0.35">
      <c r="B96"/>
      <c r="C96"/>
      <c r="D96"/>
      <c r="E96"/>
      <c r="F96"/>
      <c r="G96"/>
      <c r="H96"/>
      <c r="I96"/>
      <c r="J96"/>
      <c r="K96"/>
      <c r="L96"/>
      <c r="M96"/>
      <c r="N96"/>
      <c r="O96"/>
      <c r="P96"/>
      <c r="Q96"/>
      <c r="R96"/>
      <c r="S96"/>
      <c r="T96"/>
      <c r="U96"/>
      <c r="V96"/>
      <c r="W96"/>
      <c r="X96"/>
    </row>
    <row r="97" spans="2:24" ht="14.15" customHeight="1" x14ac:dyDescent="0.35">
      <c r="B97"/>
      <c r="C97"/>
      <c r="D97"/>
      <c r="E97"/>
      <c r="F97"/>
      <c r="G97"/>
      <c r="H97"/>
      <c r="I97"/>
      <c r="J97"/>
      <c r="K97"/>
      <c r="L97"/>
      <c r="M97"/>
      <c r="N97"/>
      <c r="O97"/>
      <c r="P97"/>
      <c r="Q97"/>
      <c r="R97"/>
      <c r="S97"/>
      <c r="T97"/>
      <c r="U97"/>
      <c r="V97"/>
      <c r="W97"/>
      <c r="X97"/>
    </row>
    <row r="98" spans="2:24" ht="14.15" customHeight="1" x14ac:dyDescent="0.35">
      <c r="B98"/>
      <c r="C98"/>
      <c r="D98"/>
      <c r="E98"/>
      <c r="F98"/>
      <c r="G98"/>
      <c r="H98"/>
      <c r="I98"/>
      <c r="J98"/>
      <c r="K98"/>
      <c r="L98"/>
      <c r="M98"/>
      <c r="N98"/>
      <c r="O98"/>
      <c r="P98"/>
      <c r="Q98"/>
      <c r="R98"/>
      <c r="S98"/>
      <c r="T98"/>
      <c r="U98"/>
      <c r="V98"/>
      <c r="W98"/>
      <c r="X98"/>
    </row>
    <row r="99" spans="2:24" ht="14.15" customHeight="1" x14ac:dyDescent="0.35">
      <c r="B99"/>
      <c r="C99"/>
      <c r="D99"/>
      <c r="E99"/>
      <c r="F99"/>
      <c r="G99"/>
      <c r="H99"/>
      <c r="I99"/>
      <c r="J99"/>
      <c r="K99"/>
      <c r="L99"/>
      <c r="M99"/>
      <c r="N99"/>
      <c r="O99"/>
      <c r="P99"/>
      <c r="Q99"/>
      <c r="R99"/>
      <c r="S99"/>
      <c r="T99"/>
      <c r="U99"/>
      <c r="V99"/>
      <c r="W99"/>
      <c r="X99"/>
    </row>
    <row r="100" spans="2:24" ht="14.15" customHeight="1" x14ac:dyDescent="0.35">
      <c r="B100"/>
      <c r="C100"/>
      <c r="D100"/>
      <c r="E100"/>
      <c r="F100"/>
      <c r="G100"/>
      <c r="H100"/>
      <c r="I100"/>
      <c r="J100"/>
      <c r="K100"/>
      <c r="L100"/>
      <c r="M100"/>
      <c r="N100"/>
      <c r="O100"/>
      <c r="P100"/>
      <c r="Q100"/>
      <c r="R100"/>
      <c r="S100"/>
      <c r="T100"/>
      <c r="U100"/>
      <c r="V100"/>
      <c r="W100"/>
      <c r="X100"/>
    </row>
    <row r="101" spans="2:24" ht="14.15" customHeight="1" x14ac:dyDescent="0.35">
      <c r="B101"/>
      <c r="C101"/>
      <c r="D101"/>
      <c r="E101"/>
      <c r="F101"/>
      <c r="G101"/>
      <c r="H101"/>
      <c r="I101"/>
      <c r="J101"/>
      <c r="K101"/>
      <c r="L101"/>
      <c r="M101"/>
      <c r="N101"/>
      <c r="O101"/>
      <c r="P101"/>
      <c r="Q101"/>
      <c r="R101"/>
      <c r="S101"/>
      <c r="T101"/>
      <c r="U101"/>
      <c r="V101"/>
      <c r="W101"/>
      <c r="X101"/>
    </row>
    <row r="102" spans="2:24" ht="14.15" customHeight="1" x14ac:dyDescent="0.35">
      <c r="B102"/>
      <c r="C102"/>
      <c r="D102"/>
      <c r="E102"/>
      <c r="F102"/>
      <c r="G102"/>
      <c r="H102"/>
      <c r="I102"/>
      <c r="J102"/>
      <c r="K102"/>
      <c r="L102"/>
      <c r="M102"/>
      <c r="N102"/>
      <c r="O102"/>
      <c r="P102"/>
      <c r="Q102"/>
      <c r="R102"/>
      <c r="S102"/>
      <c r="T102"/>
      <c r="U102"/>
      <c r="V102"/>
      <c r="W102"/>
      <c r="X102"/>
    </row>
    <row r="103" spans="2:24" ht="14.15" customHeight="1" x14ac:dyDescent="0.35">
      <c r="B103"/>
      <c r="C103"/>
      <c r="D103"/>
      <c r="E103"/>
      <c r="F103"/>
      <c r="G103"/>
      <c r="H103"/>
      <c r="I103"/>
      <c r="J103"/>
      <c r="K103"/>
      <c r="L103"/>
      <c r="M103"/>
      <c r="N103"/>
      <c r="O103"/>
      <c r="P103"/>
      <c r="Q103"/>
      <c r="R103"/>
      <c r="S103"/>
      <c r="T103"/>
      <c r="U103"/>
      <c r="V103"/>
      <c r="W103"/>
      <c r="X103"/>
    </row>
    <row r="104" spans="2:24" ht="14.15" customHeight="1" x14ac:dyDescent="0.35">
      <c r="B104"/>
      <c r="C104"/>
      <c r="D104"/>
      <c r="E104"/>
      <c r="F104"/>
      <c r="G104"/>
      <c r="H104"/>
      <c r="I104"/>
      <c r="J104"/>
      <c r="K104"/>
      <c r="L104"/>
      <c r="M104"/>
      <c r="N104"/>
      <c r="O104"/>
      <c r="P104"/>
      <c r="Q104"/>
      <c r="R104"/>
      <c r="S104"/>
      <c r="T104"/>
      <c r="U104"/>
      <c r="V104"/>
      <c r="W104"/>
      <c r="X104"/>
    </row>
    <row r="105" spans="2:24" ht="14.15" customHeight="1" x14ac:dyDescent="0.35">
      <c r="B105"/>
      <c r="C105"/>
      <c r="D105"/>
      <c r="E105"/>
      <c r="F105"/>
      <c r="G105"/>
      <c r="H105"/>
      <c r="I105"/>
      <c r="J105"/>
      <c r="K105"/>
      <c r="L105"/>
      <c r="M105"/>
      <c r="N105"/>
      <c r="O105"/>
      <c r="P105"/>
      <c r="Q105"/>
      <c r="R105"/>
      <c r="S105"/>
      <c r="T105"/>
      <c r="U105"/>
      <c r="V105"/>
      <c r="W105"/>
      <c r="X105"/>
    </row>
    <row r="106" spans="2:24" ht="14.15" customHeight="1" x14ac:dyDescent="0.35">
      <c r="B106"/>
      <c r="C106"/>
      <c r="D106"/>
      <c r="E106"/>
      <c r="F106"/>
      <c r="G106"/>
      <c r="H106"/>
      <c r="I106"/>
      <c r="J106"/>
      <c r="K106"/>
      <c r="L106"/>
      <c r="M106"/>
      <c r="N106"/>
      <c r="O106"/>
      <c r="P106"/>
      <c r="Q106"/>
      <c r="R106"/>
      <c r="S106"/>
      <c r="T106"/>
      <c r="U106"/>
      <c r="V106"/>
      <c r="W106"/>
      <c r="X106"/>
    </row>
    <row r="107" spans="2:24" ht="14.15" customHeight="1" x14ac:dyDescent="0.35">
      <c r="C107" s="188"/>
      <c r="D107" s="183" t="s">
        <v>303</v>
      </c>
      <c r="E107" s="184">
        <v>1</v>
      </c>
    </row>
    <row r="108" spans="2:24" ht="31.5" customHeight="1" x14ac:dyDescent="0.35">
      <c r="C108" s="189"/>
      <c r="D108" s="186" t="s">
        <v>304</v>
      </c>
      <c r="E108" s="184">
        <v>0.9</v>
      </c>
    </row>
    <row r="109" spans="2:24" ht="14.15" customHeight="1" x14ac:dyDescent="0.35">
      <c r="C109" s="190"/>
      <c r="E109" s="185">
        <v>0.5</v>
      </c>
    </row>
    <row r="110" spans="2:24" ht="14.15" customHeight="1" x14ac:dyDescent="0.35">
      <c r="C110" s="191"/>
      <c r="E110" s="185">
        <v>1</v>
      </c>
    </row>
    <row r="111" spans="2:24" ht="14.15" customHeight="1" x14ac:dyDescent="0.35">
      <c r="C111" s="192"/>
      <c r="E111" s="185">
        <v>0.9</v>
      </c>
    </row>
    <row r="112" spans="2:24" ht="14.15" customHeight="1" x14ac:dyDescent="0.35">
      <c r="C112" s="193"/>
      <c r="E112" s="185">
        <v>0.5</v>
      </c>
    </row>
    <row r="113" spans="2:31" ht="14.15" customHeight="1" x14ac:dyDescent="0.35">
      <c r="C113" s="194"/>
      <c r="E113" s="185">
        <v>0.9</v>
      </c>
    </row>
    <row r="114" spans="2:31" ht="14.15" customHeight="1" x14ac:dyDescent="0.35">
      <c r="C114" s="196"/>
      <c r="E114" s="185"/>
    </row>
    <row r="115" spans="2:31" ht="14.15" customHeight="1" x14ac:dyDescent="0.35">
      <c r="C115" s="195"/>
      <c r="E115" s="185">
        <v>0.5</v>
      </c>
    </row>
    <row r="116" spans="2:31" ht="275.14999999999998" customHeight="1" x14ac:dyDescent="0.35">
      <c r="B116" s="517" t="s">
        <v>305</v>
      </c>
      <c r="C116" s="517"/>
      <c r="D116" s="517"/>
      <c r="E116" s="517"/>
      <c r="F116" s="517"/>
      <c r="G116" s="517"/>
      <c r="H116" s="517"/>
      <c r="I116" s="517"/>
      <c r="J116" s="517"/>
      <c r="K116" s="517"/>
      <c r="L116" s="517"/>
      <c r="M116" s="517"/>
      <c r="N116" s="517"/>
      <c r="O116" s="187"/>
      <c r="P116" s="187"/>
      <c r="Q116" s="187"/>
      <c r="R116" s="187"/>
      <c r="S116" s="187"/>
      <c r="T116" s="187"/>
      <c r="U116" s="187"/>
      <c r="V116" s="187"/>
      <c r="W116" s="187"/>
      <c r="X116" s="187"/>
      <c r="Y116" s="187"/>
      <c r="Z116" s="187"/>
      <c r="AA116" s="187"/>
      <c r="AB116" s="187"/>
      <c r="AC116" s="187"/>
      <c r="AD116" s="187"/>
      <c r="AE116" s="187"/>
    </row>
  </sheetData>
  <mergeCells count="38">
    <mergeCell ref="B4:F4"/>
    <mergeCell ref="B35:V35"/>
    <mergeCell ref="B70:V70"/>
    <mergeCell ref="R55:R56"/>
    <mergeCell ref="J37:J38"/>
    <mergeCell ref="K37:N37"/>
    <mergeCell ref="O37:O38"/>
    <mergeCell ref="Q37:Q38"/>
    <mergeCell ref="T37:T38"/>
    <mergeCell ref="Q55:Q56"/>
    <mergeCell ref="P55:P56"/>
    <mergeCell ref="P37:P38"/>
    <mergeCell ref="R37:R38"/>
    <mergeCell ref="S37:S38"/>
    <mergeCell ref="O55:O56"/>
    <mergeCell ref="V37:V38"/>
    <mergeCell ref="W37:W38"/>
    <mergeCell ref="W39:W42"/>
    <mergeCell ref="V39:V42"/>
    <mergeCell ref="B116:N116"/>
    <mergeCell ref="D37:D38"/>
    <mergeCell ref="E55:H55"/>
    <mergeCell ref="C37:C38"/>
    <mergeCell ref="E37:E38"/>
    <mergeCell ref="F37:I37"/>
    <mergeCell ref="D55:D56"/>
    <mergeCell ref="C72:D72"/>
    <mergeCell ref="F72:G72"/>
    <mergeCell ref="C82:D82"/>
    <mergeCell ref="I55:L55"/>
    <mergeCell ref="M55:M56"/>
    <mergeCell ref="U55:U56"/>
    <mergeCell ref="C54:U54"/>
    <mergeCell ref="S55:S56"/>
    <mergeCell ref="T55:T56"/>
    <mergeCell ref="U37:U38"/>
    <mergeCell ref="N55:N56"/>
    <mergeCell ref="C55:C56"/>
  </mergeCells>
  <phoneticPr fontId="71" type="noConversion"/>
  <conditionalFormatting sqref="C19">
    <cfRule type="containsText" dxfId="1" priority="1" operator="containsText" text="Yes">
      <formula>NOT(ISERROR(SEARCH("Yes",C19)))</formula>
    </cfRule>
    <cfRule type="containsText" dxfId="0" priority="2" operator="containsText" text="No">
      <formula>NOT(ISERROR(SEARCH("No",C19)))</formula>
    </cfRule>
  </conditionalFormatting>
  <pageMargins left="0.7" right="0.7" top="0.75" bottom="0.75" header="0.3" footer="0.3"/>
  <pageSetup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FF0000"/>
  </sheetPr>
  <dimension ref="A1:AX57"/>
  <sheetViews>
    <sheetView zoomScaleNormal="100" workbookViewId="0">
      <selection activeCell="C53" sqref="C53"/>
    </sheetView>
  </sheetViews>
  <sheetFormatPr defaultRowHeight="14.5" x14ac:dyDescent="0.35"/>
  <cols>
    <col min="1" max="1" width="30" customWidth="1"/>
    <col min="2" max="2" width="44.26953125" customWidth="1"/>
    <col min="3" max="3" width="36.1796875" customWidth="1"/>
    <col min="4" max="4" width="25.1796875" customWidth="1"/>
    <col min="5" max="5" width="27.54296875" customWidth="1"/>
    <col min="6" max="6" width="33.7265625" bestFit="1" customWidth="1"/>
    <col min="7" max="7" width="14.1796875" customWidth="1"/>
    <col min="8" max="8" width="27.54296875" customWidth="1"/>
    <col min="9" max="9" width="13.453125" customWidth="1"/>
    <col min="10" max="10" width="20.81640625" customWidth="1"/>
    <col min="11" max="11" width="29.54296875" bestFit="1" customWidth="1"/>
    <col min="12" max="12" width="29.1796875" customWidth="1"/>
    <col min="13" max="13" width="23.1796875" bestFit="1" customWidth="1"/>
    <col min="14" max="14" width="35" customWidth="1"/>
    <col min="15" max="16" width="32.26953125" bestFit="1" customWidth="1"/>
    <col min="17" max="17" width="30.54296875" customWidth="1"/>
    <col min="18" max="18" width="18.1796875" customWidth="1"/>
    <col min="19" max="19" width="54.1796875" customWidth="1"/>
    <col min="20" max="20" width="19.81640625" bestFit="1" customWidth="1"/>
    <col min="21" max="21" width="29.453125" customWidth="1"/>
    <col min="22" max="22" width="27" bestFit="1" customWidth="1"/>
    <col min="23" max="23" width="45.81640625" customWidth="1"/>
    <col min="24" max="24" width="36.1796875" bestFit="1" customWidth="1"/>
    <col min="25" max="25" width="30.7265625" bestFit="1" customWidth="1"/>
    <col min="26" max="26" width="25.81640625" bestFit="1" customWidth="1"/>
    <col min="27" max="27" width="11.453125" bestFit="1" customWidth="1"/>
    <col min="28" max="28" width="20.54296875" customWidth="1"/>
    <col min="29" max="29" width="17" customWidth="1"/>
    <col min="30" max="30" width="30.54296875" customWidth="1"/>
    <col min="31" max="31" width="50.7265625" bestFit="1" customWidth="1"/>
    <col min="32" max="32" width="26" customWidth="1"/>
    <col min="33" max="33" width="25.81640625" bestFit="1" customWidth="1"/>
    <col min="34" max="34" width="55.26953125" customWidth="1"/>
    <col min="35" max="35" width="68" bestFit="1" customWidth="1"/>
    <col min="36" max="36" width="36.1796875" bestFit="1" customWidth="1"/>
    <col min="37" max="37" width="30.7265625" bestFit="1" customWidth="1"/>
    <col min="38" max="38" width="25.81640625" bestFit="1" customWidth="1"/>
    <col min="39" max="39" width="17.26953125" bestFit="1" customWidth="1"/>
    <col min="40" max="40" width="17" bestFit="1" customWidth="1"/>
    <col min="41" max="42" width="19.1796875" customWidth="1"/>
    <col min="43" max="43" width="13.453125" bestFit="1" customWidth="1"/>
    <col min="44" max="44" width="12.81640625" customWidth="1"/>
    <col min="45" max="45" width="20.1796875" bestFit="1" customWidth="1"/>
    <col min="46" max="46" width="15.7265625" bestFit="1" customWidth="1"/>
    <col min="47" max="47" width="20.7265625" customWidth="1"/>
    <col min="48" max="48" width="16.26953125" bestFit="1" customWidth="1"/>
    <col min="49" max="49" width="35.26953125" bestFit="1" customWidth="1"/>
    <col min="50" max="50" width="53.1796875" bestFit="1" customWidth="1"/>
    <col min="51" max="51" width="24.81640625" bestFit="1" customWidth="1"/>
    <col min="52" max="52" width="19.81640625" bestFit="1" customWidth="1"/>
    <col min="53" max="53" width="38.453125" bestFit="1" customWidth="1"/>
    <col min="54" max="54" width="38.81640625" bestFit="1" customWidth="1"/>
    <col min="55" max="55" width="32.81640625" bestFit="1" customWidth="1"/>
    <col min="56" max="56" width="33.453125" bestFit="1" customWidth="1"/>
    <col min="57" max="57" width="43.26953125" customWidth="1"/>
    <col min="58" max="58" width="26.54296875" bestFit="1" customWidth="1"/>
    <col min="59" max="60" width="28.54296875" bestFit="1" customWidth="1"/>
    <col min="61" max="61" width="17.26953125" bestFit="1" customWidth="1"/>
    <col min="62" max="62" width="16.54296875" bestFit="1" customWidth="1"/>
    <col min="63" max="63" width="24.26953125" bestFit="1" customWidth="1"/>
    <col min="64" max="64" width="20.54296875" bestFit="1" customWidth="1"/>
    <col min="65" max="65" width="11.54296875" bestFit="1" customWidth="1"/>
    <col min="66" max="66" width="13.54296875" bestFit="1" customWidth="1"/>
    <col min="67" max="67" width="14.81640625" customWidth="1"/>
    <col min="68" max="68" width="9.81640625" customWidth="1"/>
    <col min="69" max="69" width="35.1796875" bestFit="1" customWidth="1"/>
    <col min="70" max="70" width="8.453125" bestFit="1" customWidth="1"/>
    <col min="71" max="71" width="12.26953125" bestFit="1" customWidth="1"/>
    <col min="72" max="72" width="11.81640625" bestFit="1" customWidth="1"/>
    <col min="73" max="73" width="8.453125" customWidth="1"/>
    <col min="74" max="74" width="35.1796875" bestFit="1" customWidth="1"/>
    <col min="75" max="75" width="8.453125" bestFit="1" customWidth="1"/>
    <col min="76" max="76" width="12.26953125" bestFit="1" customWidth="1"/>
    <col min="77" max="77" width="11.26953125" customWidth="1"/>
    <col min="78" max="78" width="10.54296875" customWidth="1"/>
    <col min="79" max="79" width="41.81640625" bestFit="1" customWidth="1"/>
    <col min="80" max="80" width="14.54296875" bestFit="1" customWidth="1"/>
    <col min="81" max="81" width="12.26953125" bestFit="1" customWidth="1"/>
    <col min="83" max="83" width="41.54296875" bestFit="1" customWidth="1"/>
    <col min="84" max="84" width="9.453125" bestFit="1" customWidth="1"/>
    <col min="85" max="85" width="14.453125" bestFit="1" customWidth="1"/>
    <col min="88" max="88" width="41.54296875" bestFit="1" customWidth="1"/>
    <col min="89" max="89" width="9.453125" customWidth="1"/>
    <col min="90" max="90" width="14.453125" bestFit="1" customWidth="1"/>
    <col min="93" max="93" width="39.1796875" bestFit="1" customWidth="1"/>
    <col min="94" max="94" width="8.54296875" bestFit="1" customWidth="1"/>
    <col min="95" max="95" width="13.54296875" bestFit="1" customWidth="1"/>
    <col min="98" max="98" width="39.1796875" bestFit="1" customWidth="1"/>
    <col min="99" max="99" width="8.54296875" bestFit="1" customWidth="1"/>
    <col min="100" max="100" width="13.54296875" bestFit="1" customWidth="1"/>
    <col min="103" max="103" width="39.1796875" bestFit="1" customWidth="1"/>
    <col min="104" max="104" width="8.54296875" bestFit="1" customWidth="1"/>
    <col min="105" max="105" width="13.54296875" bestFit="1" customWidth="1"/>
  </cols>
  <sheetData>
    <row r="1" spans="1:50" ht="15" thickBot="1" x14ac:dyDescent="0.4">
      <c r="A1" s="77" t="s">
        <v>81</v>
      </c>
      <c r="G1" s="77"/>
      <c r="R1" s="77" t="s">
        <v>82</v>
      </c>
      <c r="AE1" s="78" t="s">
        <v>29</v>
      </c>
      <c r="AX1" s="77" t="s">
        <v>72</v>
      </c>
    </row>
    <row r="2" spans="1:50" ht="15" thickBot="1" x14ac:dyDescent="0.4">
      <c r="C2" s="197" t="s">
        <v>407</v>
      </c>
      <c r="E2" s="542" t="s">
        <v>491</v>
      </c>
      <c r="F2" s="543"/>
    </row>
    <row r="3" spans="1:50" ht="15" thickBot="1" x14ac:dyDescent="0.4">
      <c r="A3" s="197" t="s">
        <v>211</v>
      </c>
      <c r="C3" s="198" t="s">
        <v>87</v>
      </c>
      <c r="E3" s="201" t="s">
        <v>470</v>
      </c>
      <c r="F3" s="202">
        <v>370000</v>
      </c>
      <c r="O3" s="539" t="s">
        <v>312</v>
      </c>
      <c r="P3" s="540"/>
      <c r="Q3" s="541"/>
    </row>
    <row r="4" spans="1:50" ht="15" thickBot="1" x14ac:dyDescent="0.4">
      <c r="A4" s="198" t="s">
        <v>87</v>
      </c>
      <c r="C4" s="198" t="s">
        <v>531</v>
      </c>
      <c r="E4" s="201" t="s">
        <v>471</v>
      </c>
      <c r="F4" s="202">
        <v>185000</v>
      </c>
      <c r="O4" s="208" t="s">
        <v>313</v>
      </c>
      <c r="P4" s="200" t="s">
        <v>238</v>
      </c>
      <c r="Q4" s="209" t="s">
        <v>314</v>
      </c>
    </row>
    <row r="5" spans="1:50" x14ac:dyDescent="0.35">
      <c r="A5" s="198" t="s">
        <v>88</v>
      </c>
      <c r="C5" s="198" t="s">
        <v>311</v>
      </c>
      <c r="E5" s="201" t="s">
        <v>455</v>
      </c>
      <c r="F5" s="202">
        <v>30000</v>
      </c>
      <c r="O5" s="206" t="s">
        <v>225</v>
      </c>
      <c r="P5" s="43" t="s">
        <v>306</v>
      </c>
      <c r="Q5" s="207">
        <v>529302</v>
      </c>
    </row>
    <row r="6" spans="1:50" ht="15" thickBot="1" x14ac:dyDescent="0.4">
      <c r="A6" s="198" t="s">
        <v>144</v>
      </c>
      <c r="C6" s="198" t="s">
        <v>532</v>
      </c>
      <c r="E6" s="203" t="s">
        <v>456</v>
      </c>
      <c r="F6" s="205">
        <v>20000</v>
      </c>
      <c r="O6" s="201" t="s">
        <v>225</v>
      </c>
      <c r="P6" s="2" t="s">
        <v>307</v>
      </c>
      <c r="Q6" s="202">
        <v>529302</v>
      </c>
    </row>
    <row r="7" spans="1:50" ht="15" thickBot="1" x14ac:dyDescent="0.4">
      <c r="A7" s="199" t="s">
        <v>403</v>
      </c>
      <c r="C7" s="198" t="s">
        <v>307</v>
      </c>
      <c r="O7" s="201" t="s">
        <v>225</v>
      </c>
      <c r="P7" s="2" t="s">
        <v>309</v>
      </c>
      <c r="Q7" s="202">
        <v>529302</v>
      </c>
    </row>
    <row r="8" spans="1:50" ht="15" thickBot="1" x14ac:dyDescent="0.4">
      <c r="C8" s="198" t="s">
        <v>308</v>
      </c>
      <c r="E8" s="197" t="s">
        <v>457</v>
      </c>
      <c r="O8" s="201" t="s">
        <v>225</v>
      </c>
      <c r="P8" s="2" t="s">
        <v>302</v>
      </c>
      <c r="Q8" s="202">
        <v>529302</v>
      </c>
    </row>
    <row r="9" spans="1:50" x14ac:dyDescent="0.35">
      <c r="A9" s="197" t="s">
        <v>212</v>
      </c>
      <c r="C9" s="198" t="s">
        <v>309</v>
      </c>
      <c r="E9" s="308">
        <v>1</v>
      </c>
      <c r="O9" s="201" t="s">
        <v>225</v>
      </c>
      <c r="P9" s="2" t="s">
        <v>300</v>
      </c>
      <c r="Q9" s="202">
        <v>529302</v>
      </c>
    </row>
    <row r="10" spans="1:50" x14ac:dyDescent="0.35">
      <c r="A10" s="198" t="s">
        <v>87</v>
      </c>
      <c r="C10" s="198" t="s">
        <v>302</v>
      </c>
      <c r="E10" s="308">
        <v>0.75</v>
      </c>
      <c r="O10" s="201" t="s">
        <v>225</v>
      </c>
      <c r="P10" s="2" t="s">
        <v>301</v>
      </c>
      <c r="Q10" s="202">
        <v>529302</v>
      </c>
    </row>
    <row r="11" spans="1:50" ht="15" thickBot="1" x14ac:dyDescent="0.4">
      <c r="A11" s="198" t="s">
        <v>229</v>
      </c>
      <c r="C11" s="198" t="s">
        <v>300</v>
      </c>
      <c r="E11" s="309">
        <v>0.5</v>
      </c>
      <c r="O11" s="201" t="s">
        <v>224</v>
      </c>
      <c r="P11" s="43" t="s">
        <v>306</v>
      </c>
      <c r="Q11" s="207">
        <v>529302</v>
      </c>
    </row>
    <row r="12" spans="1:50" ht="15" thickBot="1" x14ac:dyDescent="0.4">
      <c r="A12" s="198" t="s">
        <v>217</v>
      </c>
      <c r="C12" s="199" t="s">
        <v>301</v>
      </c>
      <c r="O12" s="201" t="s">
        <v>224</v>
      </c>
      <c r="P12" s="2" t="s">
        <v>307</v>
      </c>
      <c r="Q12" s="202">
        <v>529302</v>
      </c>
    </row>
    <row r="13" spans="1:50" ht="15" thickBot="1" x14ac:dyDescent="0.4">
      <c r="A13" s="199" t="s">
        <v>218</v>
      </c>
      <c r="O13" s="201" t="s">
        <v>224</v>
      </c>
      <c r="P13" s="2" t="s">
        <v>309</v>
      </c>
      <c r="Q13" s="202">
        <v>529302</v>
      </c>
    </row>
    <row r="14" spans="1:50" ht="15" thickBot="1" x14ac:dyDescent="0.4">
      <c r="C14" s="197" t="s">
        <v>408</v>
      </c>
      <c r="E14" s="544" t="s">
        <v>414</v>
      </c>
      <c r="F14" s="545"/>
      <c r="O14" s="201" t="s">
        <v>224</v>
      </c>
      <c r="P14" s="2" t="s">
        <v>302</v>
      </c>
      <c r="Q14" s="202">
        <v>529302</v>
      </c>
    </row>
    <row r="15" spans="1:50" x14ac:dyDescent="0.35">
      <c r="A15" s="197" t="s">
        <v>213</v>
      </c>
      <c r="C15" s="198" t="s">
        <v>364</v>
      </c>
      <c r="E15" s="197" t="s">
        <v>627</v>
      </c>
      <c r="F15" s="197" t="s">
        <v>628</v>
      </c>
      <c r="O15" s="201" t="s">
        <v>224</v>
      </c>
      <c r="P15" s="2" t="s">
        <v>300</v>
      </c>
      <c r="Q15" s="202">
        <v>529302</v>
      </c>
    </row>
    <row r="16" spans="1:50" x14ac:dyDescent="0.35">
      <c r="A16" s="198" t="s">
        <v>87</v>
      </c>
      <c r="C16" s="198" t="s">
        <v>363</v>
      </c>
      <c r="E16" s="372">
        <v>4</v>
      </c>
      <c r="F16" s="373">
        <v>20000</v>
      </c>
      <c r="O16" s="201" t="s">
        <v>224</v>
      </c>
      <c r="P16" s="2" t="s">
        <v>301</v>
      </c>
      <c r="Q16" s="202">
        <v>529302</v>
      </c>
    </row>
    <row r="17" spans="1:17" ht="15" thickBot="1" x14ac:dyDescent="0.4">
      <c r="A17" s="198" t="s">
        <v>214</v>
      </c>
      <c r="C17" s="199" t="s">
        <v>365</v>
      </c>
      <c r="E17" s="372">
        <v>6</v>
      </c>
      <c r="F17" s="373">
        <v>30000</v>
      </c>
      <c r="O17" s="201" t="s">
        <v>226</v>
      </c>
      <c r="P17" s="2" t="s">
        <v>306</v>
      </c>
      <c r="Q17" s="202">
        <v>205623</v>
      </c>
    </row>
    <row r="18" spans="1:17" ht="15" thickBot="1" x14ac:dyDescent="0.4">
      <c r="A18" s="198" t="s">
        <v>215</v>
      </c>
      <c r="E18" s="374" t="s">
        <v>629</v>
      </c>
      <c r="F18" s="375">
        <v>1000</v>
      </c>
      <c r="O18" s="201" t="s">
        <v>226</v>
      </c>
      <c r="P18" s="2" t="s">
        <v>307</v>
      </c>
      <c r="Q18" s="202">
        <v>205623</v>
      </c>
    </row>
    <row r="19" spans="1:17" ht="15" thickBot="1" x14ac:dyDescent="0.4">
      <c r="A19" s="199" t="s">
        <v>216</v>
      </c>
      <c r="C19" s="197" t="s">
        <v>448</v>
      </c>
      <c r="O19" s="201" t="s">
        <v>226</v>
      </c>
      <c r="P19" s="2" t="s">
        <v>309</v>
      </c>
      <c r="Q19" s="202">
        <v>205623</v>
      </c>
    </row>
    <row r="20" spans="1:17" ht="15" thickBot="1" x14ac:dyDescent="0.4">
      <c r="C20" s="198" t="s">
        <v>87</v>
      </c>
      <c r="E20" s="544" t="s">
        <v>332</v>
      </c>
      <c r="F20" s="545"/>
      <c r="O20" s="201" t="s">
        <v>226</v>
      </c>
      <c r="P20" s="2" t="s">
        <v>302</v>
      </c>
      <c r="Q20" s="202">
        <v>205623</v>
      </c>
    </row>
    <row r="21" spans="1:17" x14ac:dyDescent="0.35">
      <c r="A21" s="197" t="s">
        <v>223</v>
      </c>
      <c r="C21" s="198" t="s">
        <v>332</v>
      </c>
      <c r="E21" s="197" t="s">
        <v>627</v>
      </c>
      <c r="F21" s="197" t="s">
        <v>628</v>
      </c>
      <c r="H21" s="377"/>
      <c r="O21" s="201" t="s">
        <v>226</v>
      </c>
      <c r="P21" s="2" t="s">
        <v>300</v>
      </c>
      <c r="Q21" s="202">
        <v>205623</v>
      </c>
    </row>
    <row r="22" spans="1:17" x14ac:dyDescent="0.35">
      <c r="A22" s="198" t="s">
        <v>87</v>
      </c>
      <c r="C22" s="198" t="s">
        <v>414</v>
      </c>
      <c r="E22" s="372">
        <v>4</v>
      </c>
      <c r="F22" s="373">
        <v>185000</v>
      </c>
      <c r="O22" s="201" t="s">
        <v>226</v>
      </c>
      <c r="P22" s="2" t="s">
        <v>301</v>
      </c>
      <c r="Q22" s="202">
        <v>205623</v>
      </c>
    </row>
    <row r="23" spans="1:17" ht="15" customHeight="1" thickBot="1" x14ac:dyDescent="0.4">
      <c r="A23" s="198" t="s">
        <v>220</v>
      </c>
      <c r="C23" s="199" t="s">
        <v>449</v>
      </c>
      <c r="E23" s="372">
        <v>6</v>
      </c>
      <c r="F23" s="373">
        <v>370000</v>
      </c>
      <c r="O23" s="201" t="s">
        <v>227</v>
      </c>
      <c r="P23" s="2" t="s">
        <v>306</v>
      </c>
      <c r="Q23" s="202">
        <v>205623</v>
      </c>
    </row>
    <row r="24" spans="1:17" ht="15" thickBot="1" x14ac:dyDescent="0.4">
      <c r="A24" s="198" t="s">
        <v>221</v>
      </c>
      <c r="E24" s="374" t="s">
        <v>630</v>
      </c>
      <c r="F24" s="375">
        <v>10000</v>
      </c>
      <c r="O24" s="201" t="s">
        <v>227</v>
      </c>
      <c r="P24" s="2" t="s">
        <v>307</v>
      </c>
      <c r="Q24" s="202">
        <v>205623</v>
      </c>
    </row>
    <row r="25" spans="1:17" ht="15" thickBot="1" x14ac:dyDescent="0.4">
      <c r="A25" s="199" t="s">
        <v>222</v>
      </c>
      <c r="C25" s="197" t="s">
        <v>331</v>
      </c>
      <c r="O25" s="201" t="s">
        <v>227</v>
      </c>
      <c r="P25" s="2" t="s">
        <v>309</v>
      </c>
      <c r="Q25" s="202">
        <v>205623</v>
      </c>
    </row>
    <row r="26" spans="1:17" ht="15" thickBot="1" x14ac:dyDescent="0.4">
      <c r="C26" s="198" t="s">
        <v>87</v>
      </c>
      <c r="O26" s="201" t="s">
        <v>227</v>
      </c>
      <c r="P26" s="2" t="s">
        <v>302</v>
      </c>
      <c r="Q26" s="202">
        <v>205623</v>
      </c>
    </row>
    <row r="27" spans="1:17" ht="14.5" customHeight="1" x14ac:dyDescent="0.35">
      <c r="A27" s="197" t="s">
        <v>379</v>
      </c>
      <c r="C27" s="198" t="s">
        <v>347</v>
      </c>
      <c r="O27" s="201" t="s">
        <v>227</v>
      </c>
      <c r="P27" s="2" t="s">
        <v>300</v>
      </c>
      <c r="Q27" s="202">
        <v>205623</v>
      </c>
    </row>
    <row r="28" spans="1:17" x14ac:dyDescent="0.35">
      <c r="A28" s="198" t="s">
        <v>87</v>
      </c>
      <c r="C28" s="198" t="s">
        <v>348</v>
      </c>
      <c r="O28" s="201" t="s">
        <v>227</v>
      </c>
      <c r="P28" s="2" t="s">
        <v>301</v>
      </c>
      <c r="Q28" s="202">
        <v>205623</v>
      </c>
    </row>
    <row r="29" spans="1:17" x14ac:dyDescent="0.35">
      <c r="A29" s="198" t="s">
        <v>380</v>
      </c>
      <c r="C29" s="198" t="s">
        <v>384</v>
      </c>
      <c r="O29" s="201" t="s">
        <v>224</v>
      </c>
      <c r="P29" s="2" t="s">
        <v>310</v>
      </c>
      <c r="Q29" s="202">
        <v>30366</v>
      </c>
    </row>
    <row r="30" spans="1:17" x14ac:dyDescent="0.35">
      <c r="A30" s="198" t="s">
        <v>381</v>
      </c>
      <c r="C30" s="198" t="s">
        <v>385</v>
      </c>
      <c r="O30" s="201" t="s">
        <v>224</v>
      </c>
      <c r="P30" s="2" t="s">
        <v>311</v>
      </c>
      <c r="Q30" s="202">
        <v>30366</v>
      </c>
    </row>
    <row r="31" spans="1:17" ht="15" thickBot="1" x14ac:dyDescent="0.4">
      <c r="A31" s="199" t="s">
        <v>382</v>
      </c>
      <c r="C31" s="199" t="s">
        <v>386</v>
      </c>
      <c r="O31" s="201" t="s">
        <v>227</v>
      </c>
      <c r="P31" s="2" t="s">
        <v>310</v>
      </c>
      <c r="Q31" s="202">
        <v>30366</v>
      </c>
    </row>
    <row r="32" spans="1:17" ht="15" thickBot="1" x14ac:dyDescent="0.4">
      <c r="O32" s="201" t="s">
        <v>227</v>
      </c>
      <c r="P32" s="2" t="s">
        <v>311</v>
      </c>
      <c r="Q32" s="202">
        <v>30366</v>
      </c>
    </row>
    <row r="33" spans="1:17" x14ac:dyDescent="0.35">
      <c r="A33" s="197" t="s">
        <v>228</v>
      </c>
      <c r="C33" s="197" t="s">
        <v>219</v>
      </c>
      <c r="O33" s="201" t="s">
        <v>225</v>
      </c>
      <c r="P33" s="2" t="s">
        <v>310</v>
      </c>
      <c r="Q33" s="202">
        <v>30366</v>
      </c>
    </row>
    <row r="34" spans="1:17" ht="14.5" customHeight="1" x14ac:dyDescent="0.35">
      <c r="A34" s="198" t="s">
        <v>87</v>
      </c>
      <c r="C34" s="198" t="s">
        <v>87</v>
      </c>
      <c r="O34" s="201" t="s">
        <v>225</v>
      </c>
      <c r="P34" s="2" t="s">
        <v>311</v>
      </c>
      <c r="Q34" s="202">
        <v>30366</v>
      </c>
    </row>
    <row r="35" spans="1:17" x14ac:dyDescent="0.35">
      <c r="A35" s="198" t="s">
        <v>88</v>
      </c>
      <c r="C35" s="198" t="s">
        <v>392</v>
      </c>
      <c r="O35" s="201" t="s">
        <v>226</v>
      </c>
      <c r="P35" s="2" t="s">
        <v>310</v>
      </c>
      <c r="Q35" s="202">
        <v>30366</v>
      </c>
    </row>
    <row r="36" spans="1:17" ht="16" customHeight="1" thickBot="1" x14ac:dyDescent="0.4">
      <c r="A36" s="199" t="s">
        <v>144</v>
      </c>
      <c r="C36" s="198" t="s">
        <v>397</v>
      </c>
      <c r="O36" s="203" t="s">
        <v>226</v>
      </c>
      <c r="P36" s="204" t="s">
        <v>311</v>
      </c>
      <c r="Q36" s="205">
        <v>30366</v>
      </c>
    </row>
    <row r="37" spans="1:17" ht="15" thickBot="1" x14ac:dyDescent="0.4">
      <c r="C37" s="198" t="s">
        <v>398</v>
      </c>
    </row>
    <row r="38" spans="1:17" x14ac:dyDescent="0.35">
      <c r="A38" s="197" t="s">
        <v>230</v>
      </c>
      <c r="C38" s="198" t="s">
        <v>399</v>
      </c>
    </row>
    <row r="39" spans="1:17" x14ac:dyDescent="0.35">
      <c r="A39" s="198" t="s">
        <v>87</v>
      </c>
      <c r="C39" s="198" t="s">
        <v>389</v>
      </c>
    </row>
    <row r="40" spans="1:17" x14ac:dyDescent="0.35">
      <c r="A40" s="198" t="s">
        <v>231</v>
      </c>
      <c r="C40" s="198" t="s">
        <v>391</v>
      </c>
    </row>
    <row r="41" spans="1:17" ht="15" thickBot="1" x14ac:dyDescent="0.4">
      <c r="A41" s="199" t="s">
        <v>232</v>
      </c>
      <c r="C41" s="198" t="s">
        <v>393</v>
      </c>
    </row>
    <row r="42" spans="1:17" ht="15" thickBot="1" x14ac:dyDescent="0.4">
      <c r="C42" s="198" t="s">
        <v>227</v>
      </c>
    </row>
    <row r="43" spans="1:17" x14ac:dyDescent="0.35">
      <c r="A43" s="197" t="s">
        <v>370</v>
      </c>
      <c r="C43" s="198" t="s">
        <v>387</v>
      </c>
    </row>
    <row r="44" spans="1:17" x14ac:dyDescent="0.35">
      <c r="A44" s="198" t="s">
        <v>87</v>
      </c>
      <c r="C44" s="198" t="s">
        <v>394</v>
      </c>
    </row>
    <row r="45" spans="1:17" x14ac:dyDescent="0.35">
      <c r="A45" s="198" t="s">
        <v>371</v>
      </c>
      <c r="C45" s="198" t="s">
        <v>390</v>
      </c>
    </row>
    <row r="46" spans="1:17" x14ac:dyDescent="0.35">
      <c r="A46" s="198" t="s">
        <v>372</v>
      </c>
      <c r="C46" s="198" t="s">
        <v>395</v>
      </c>
    </row>
    <row r="47" spans="1:17" x14ac:dyDescent="0.35">
      <c r="A47" s="198" t="s">
        <v>373</v>
      </c>
      <c r="C47" s="198" t="s">
        <v>388</v>
      </c>
    </row>
    <row r="48" spans="1:17" ht="15" thickBot="1" x14ac:dyDescent="0.4">
      <c r="A48" s="329" t="s">
        <v>547</v>
      </c>
      <c r="C48" s="199" t="s">
        <v>396</v>
      </c>
    </row>
    <row r="49" spans="1:3" ht="15" thickBot="1" x14ac:dyDescent="0.4">
      <c r="A49" s="199" t="s">
        <v>374</v>
      </c>
    </row>
    <row r="50" spans="1:3" x14ac:dyDescent="0.35">
      <c r="C50" s="197" t="s">
        <v>444</v>
      </c>
    </row>
    <row r="51" spans="1:3" ht="15" thickBot="1" x14ac:dyDescent="0.4">
      <c r="C51" s="198" t="s">
        <v>87</v>
      </c>
    </row>
    <row r="52" spans="1:3" x14ac:dyDescent="0.35">
      <c r="A52" s="197" t="s">
        <v>596</v>
      </c>
      <c r="C52" s="198" t="s">
        <v>445</v>
      </c>
    </row>
    <row r="53" spans="1:3" ht="15" thickBot="1" x14ac:dyDescent="0.4">
      <c r="A53" s="198" t="s">
        <v>87</v>
      </c>
      <c r="C53" s="199" t="s">
        <v>446</v>
      </c>
    </row>
    <row r="54" spans="1:3" ht="15" thickBot="1" x14ac:dyDescent="0.4">
      <c r="A54" s="198" t="s">
        <v>88</v>
      </c>
    </row>
    <row r="55" spans="1:3" x14ac:dyDescent="0.35">
      <c r="A55" s="198" t="s">
        <v>144</v>
      </c>
      <c r="C55" s="197" t="s">
        <v>447</v>
      </c>
    </row>
    <row r="56" spans="1:3" ht="15" thickBot="1" x14ac:dyDescent="0.4">
      <c r="A56" s="199" t="s">
        <v>403</v>
      </c>
      <c r="C56" s="198" t="s">
        <v>87</v>
      </c>
    </row>
    <row r="57" spans="1:3" ht="15" thickBot="1" x14ac:dyDescent="0.4">
      <c r="A57" s="199"/>
      <c r="C57" s="199" t="s">
        <v>52</v>
      </c>
    </row>
  </sheetData>
  <mergeCells count="4">
    <mergeCell ref="O3:Q3"/>
    <mergeCell ref="E2:F2"/>
    <mergeCell ref="E14:F14"/>
    <mergeCell ref="E20:F20"/>
  </mergeCells>
  <phoneticPr fontId="71" type="noConversion"/>
  <pageMargins left="0.7" right="0.7" top="0.75" bottom="0.75" header="0.3" footer="0.3"/>
  <pageSetup orientation="portrait" horizontalDpi="300" verticalDpi="300"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tabColor rgb="FF00B050"/>
    <pageSetUpPr fitToPage="1"/>
  </sheetPr>
  <dimension ref="A1:IV87"/>
  <sheetViews>
    <sheetView showGridLines="0" zoomScaleNormal="100" workbookViewId="0"/>
  </sheetViews>
  <sheetFormatPr defaultColWidth="0" defaultRowHeight="16.5" customHeight="1" zeroHeight="1" x14ac:dyDescent="0.3"/>
  <cols>
    <col min="1" max="1" width="11.453125" style="46" customWidth="1"/>
    <col min="2" max="2" width="12.453125" style="46" customWidth="1"/>
    <col min="3" max="3" width="13.54296875" style="46" customWidth="1"/>
    <col min="4" max="6" width="11.54296875" style="46" customWidth="1"/>
    <col min="7" max="7" width="1.54296875" style="46" customWidth="1"/>
    <col min="8" max="8" width="15.54296875" style="46" customWidth="1"/>
    <col min="9" max="10" width="11.54296875" style="46" customWidth="1"/>
    <col min="11" max="11" width="12.81640625" style="46" customWidth="1"/>
    <col min="12" max="12" width="11.54296875" style="46" customWidth="1"/>
    <col min="13" max="16384" width="9.1796875" style="46" hidden="1"/>
  </cols>
  <sheetData>
    <row r="1" spans="1:256" s="19" customFormat="1" ht="60" customHeight="1" x14ac:dyDescent="0.7">
      <c r="A1" s="131" t="str">
        <f>Development!$A$3&amp;" Residential Efficiency Program"</f>
        <v>2024 Residential Efficiency Program</v>
      </c>
      <c r="B1" s="132"/>
      <c r="C1" s="130"/>
      <c r="D1" s="130"/>
      <c r="E1" s="130"/>
      <c r="F1" s="130"/>
      <c r="G1" s="130"/>
      <c r="H1" s="130"/>
      <c r="I1" s="130"/>
      <c r="J1" s="130"/>
      <c r="K1" s="130"/>
      <c r="L1" s="130"/>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c r="AW1" s="565"/>
      <c r="AX1" s="565"/>
      <c r="AY1" s="565"/>
      <c r="AZ1" s="565"/>
      <c r="BA1" s="565"/>
      <c r="BB1" s="565"/>
      <c r="BC1" s="565"/>
      <c r="BD1" s="565"/>
      <c r="BE1" s="565"/>
      <c r="BF1" s="565"/>
      <c r="BG1" s="565"/>
      <c r="BH1" s="565"/>
      <c r="BI1" s="565"/>
      <c r="BJ1" s="565"/>
      <c r="BK1" s="565"/>
      <c r="BL1" s="565"/>
      <c r="BM1" s="565"/>
      <c r="BN1" s="565"/>
      <c r="BO1" s="565"/>
      <c r="BP1" s="565"/>
      <c r="BQ1" s="565"/>
      <c r="BR1" s="565"/>
      <c r="BS1" s="565"/>
      <c r="BT1" s="565"/>
      <c r="BU1" s="565"/>
      <c r="BV1" s="565"/>
      <c r="BW1" s="565"/>
      <c r="BX1" s="565"/>
      <c r="BY1" s="565"/>
      <c r="BZ1" s="565"/>
      <c r="CA1" s="565"/>
      <c r="CB1" s="565"/>
      <c r="CC1" s="565"/>
      <c r="CD1" s="565"/>
      <c r="CE1" s="565"/>
      <c r="CF1" s="565"/>
      <c r="CG1" s="565"/>
      <c r="CH1" s="565"/>
      <c r="CI1" s="565"/>
      <c r="CJ1" s="565"/>
      <c r="CK1" s="565"/>
      <c r="CL1" s="565"/>
      <c r="CM1" s="565"/>
      <c r="CN1" s="565"/>
      <c r="CO1" s="565"/>
      <c r="CP1" s="565"/>
      <c r="CQ1" s="565"/>
      <c r="CR1" s="565"/>
      <c r="CS1" s="565"/>
      <c r="CT1" s="565"/>
      <c r="CU1" s="565"/>
      <c r="CV1" s="565"/>
      <c r="CW1" s="565"/>
      <c r="CX1" s="565"/>
      <c r="CY1" s="565"/>
      <c r="CZ1" s="565"/>
      <c r="DA1" s="565"/>
      <c r="DB1" s="565"/>
      <c r="DC1" s="565"/>
      <c r="DD1" s="565"/>
      <c r="DE1" s="565"/>
      <c r="DF1" s="565"/>
      <c r="DG1" s="565"/>
      <c r="DH1" s="565"/>
      <c r="DI1" s="565"/>
      <c r="DJ1" s="565"/>
      <c r="DK1" s="565"/>
      <c r="DL1" s="565"/>
      <c r="DM1" s="565"/>
      <c r="DN1" s="565"/>
      <c r="DO1" s="565"/>
      <c r="DP1" s="565"/>
      <c r="DQ1" s="565"/>
      <c r="DR1" s="565"/>
      <c r="DS1" s="565"/>
      <c r="DT1" s="565"/>
      <c r="DU1" s="565"/>
      <c r="DV1" s="565"/>
      <c r="DW1" s="565"/>
      <c r="DX1" s="565"/>
      <c r="DY1" s="565"/>
      <c r="DZ1" s="565"/>
      <c r="EA1" s="565"/>
      <c r="EB1" s="565"/>
      <c r="EC1" s="565"/>
      <c r="ED1" s="565"/>
      <c r="EE1" s="565"/>
      <c r="EF1" s="565"/>
      <c r="EG1" s="565"/>
      <c r="EH1" s="565"/>
      <c r="EI1" s="565"/>
      <c r="EJ1" s="565"/>
      <c r="EK1" s="565"/>
      <c r="EL1" s="565"/>
      <c r="EM1" s="565"/>
      <c r="EN1" s="565"/>
      <c r="EO1" s="565"/>
      <c r="EP1" s="565"/>
      <c r="EQ1" s="565"/>
      <c r="ER1" s="565"/>
      <c r="ES1" s="565"/>
      <c r="ET1" s="565"/>
      <c r="EU1" s="565"/>
      <c r="EV1" s="565"/>
      <c r="EW1" s="565"/>
      <c r="EX1" s="565"/>
      <c r="EY1" s="565"/>
      <c r="EZ1" s="565"/>
      <c r="FA1" s="565"/>
      <c r="FB1" s="565"/>
      <c r="FC1" s="565"/>
      <c r="FD1" s="565"/>
      <c r="FE1" s="565"/>
      <c r="FF1" s="565"/>
      <c r="FG1" s="565"/>
      <c r="FH1" s="565"/>
      <c r="FI1" s="565"/>
      <c r="FJ1" s="565"/>
      <c r="FK1" s="565"/>
      <c r="FL1" s="565"/>
      <c r="FM1" s="565"/>
      <c r="FN1" s="565"/>
      <c r="FO1" s="565"/>
      <c r="FP1" s="565"/>
      <c r="FQ1" s="565"/>
      <c r="FR1" s="565"/>
      <c r="FS1" s="565"/>
      <c r="FT1" s="565"/>
      <c r="FU1" s="565"/>
      <c r="FV1" s="565"/>
      <c r="FW1" s="565"/>
      <c r="FX1" s="565"/>
      <c r="FY1" s="565"/>
      <c r="FZ1" s="565"/>
      <c r="GA1" s="565"/>
      <c r="GB1" s="565"/>
      <c r="GC1" s="565"/>
      <c r="GD1" s="565"/>
      <c r="GE1" s="565"/>
      <c r="GF1" s="565"/>
      <c r="GG1" s="565"/>
      <c r="GH1" s="565"/>
      <c r="GI1" s="565"/>
      <c r="GJ1" s="565"/>
      <c r="GK1" s="565"/>
      <c r="GL1" s="565"/>
      <c r="GM1" s="565"/>
      <c r="GN1" s="565"/>
      <c r="GO1" s="565"/>
      <c r="GP1" s="565"/>
      <c r="GQ1" s="565"/>
      <c r="GR1" s="565"/>
      <c r="GS1" s="565"/>
      <c r="GT1" s="565"/>
      <c r="GU1" s="565"/>
      <c r="GV1" s="565"/>
      <c r="GW1" s="565"/>
      <c r="GX1" s="565"/>
      <c r="GY1" s="565"/>
      <c r="GZ1" s="565"/>
      <c r="HA1" s="565"/>
      <c r="HB1" s="565"/>
      <c r="HC1" s="565"/>
      <c r="HD1" s="565"/>
      <c r="HE1" s="565"/>
      <c r="HF1" s="565"/>
      <c r="HG1" s="565"/>
      <c r="HH1" s="565"/>
      <c r="HI1" s="565"/>
      <c r="HJ1" s="565"/>
      <c r="HK1" s="565"/>
      <c r="HL1" s="565"/>
      <c r="HM1" s="565"/>
      <c r="HN1" s="565"/>
      <c r="HO1" s="565"/>
      <c r="HP1" s="565"/>
      <c r="HQ1" s="565"/>
      <c r="HR1" s="565"/>
      <c r="HS1" s="565"/>
      <c r="HT1" s="565"/>
      <c r="HU1" s="565"/>
      <c r="HV1" s="565"/>
      <c r="HW1" s="565"/>
      <c r="HX1" s="565"/>
      <c r="HY1" s="565"/>
      <c r="HZ1" s="565"/>
      <c r="IA1" s="565"/>
      <c r="IB1" s="565"/>
      <c r="IC1" s="565"/>
      <c r="ID1" s="565"/>
      <c r="IE1" s="565"/>
      <c r="IF1" s="565"/>
      <c r="IG1" s="565"/>
      <c r="IH1" s="565"/>
      <c r="II1" s="565"/>
      <c r="IJ1" s="565"/>
      <c r="IK1" s="565"/>
      <c r="IL1" s="565"/>
      <c r="IM1" s="565"/>
      <c r="IN1" s="565"/>
      <c r="IO1" s="565"/>
      <c r="IP1" s="565"/>
      <c r="IQ1" s="565"/>
      <c r="IR1" s="565"/>
      <c r="IS1" s="565"/>
      <c r="IT1" s="565"/>
      <c r="IU1" s="565"/>
      <c r="IV1" s="565"/>
    </row>
    <row r="2" spans="1:256" s="19" customFormat="1" ht="60" customHeight="1" thickBot="1" x14ac:dyDescent="0.4">
      <c r="A2" s="149" t="s">
        <v>32</v>
      </c>
      <c r="B2" s="130"/>
      <c r="C2" s="149"/>
      <c r="D2" s="130"/>
      <c r="E2" s="130"/>
      <c r="F2" s="130"/>
      <c r="G2" s="130"/>
      <c r="H2" s="130"/>
      <c r="I2" s="130"/>
      <c r="J2" s="130"/>
      <c r="K2" s="130"/>
      <c r="L2" s="130"/>
      <c r="M2" s="34"/>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c r="AW2" s="566"/>
      <c r="AX2" s="566"/>
      <c r="AY2" s="566"/>
      <c r="AZ2" s="566"/>
      <c r="BA2" s="566"/>
      <c r="BB2" s="566"/>
      <c r="BC2" s="566"/>
      <c r="BD2" s="566"/>
      <c r="BE2" s="566"/>
      <c r="BF2" s="566"/>
      <c r="BG2" s="566"/>
      <c r="BH2" s="566"/>
      <c r="BI2" s="566"/>
      <c r="BJ2" s="566"/>
      <c r="BK2" s="566"/>
      <c r="BL2" s="566"/>
      <c r="BM2" s="566"/>
      <c r="BN2" s="566"/>
      <c r="BO2" s="566"/>
      <c r="BP2" s="566"/>
      <c r="BQ2" s="566"/>
      <c r="BR2" s="566"/>
      <c r="BS2" s="566"/>
      <c r="BT2" s="566"/>
      <c r="BU2" s="566"/>
      <c r="BV2" s="566"/>
      <c r="BW2" s="566"/>
      <c r="BX2" s="566"/>
      <c r="BY2" s="566"/>
      <c r="BZ2" s="566"/>
      <c r="CA2" s="566"/>
      <c r="CB2" s="566"/>
      <c r="CC2" s="566"/>
      <c r="CD2" s="566"/>
      <c r="CE2" s="566"/>
      <c r="CF2" s="566"/>
      <c r="CG2" s="566"/>
      <c r="CH2" s="566"/>
      <c r="CI2" s="566"/>
      <c r="CJ2" s="566"/>
      <c r="CK2" s="566"/>
      <c r="CL2" s="566"/>
      <c r="CM2" s="566"/>
      <c r="CN2" s="566"/>
      <c r="CO2" s="566"/>
      <c r="CP2" s="566"/>
      <c r="CQ2" s="566"/>
      <c r="CR2" s="566"/>
      <c r="CS2" s="566"/>
      <c r="CT2" s="566"/>
      <c r="CU2" s="566"/>
      <c r="CV2" s="566"/>
      <c r="CW2" s="566"/>
      <c r="CX2" s="566"/>
      <c r="CY2" s="566"/>
      <c r="CZ2" s="566"/>
      <c r="DA2" s="566"/>
      <c r="DB2" s="566"/>
      <c r="DC2" s="566"/>
      <c r="DD2" s="566"/>
      <c r="DE2" s="566"/>
      <c r="DF2" s="566"/>
      <c r="DG2" s="566"/>
      <c r="DH2" s="566"/>
      <c r="DI2" s="566"/>
      <c r="DJ2" s="566"/>
      <c r="DK2" s="566"/>
      <c r="DL2" s="566"/>
      <c r="DM2" s="566"/>
      <c r="DN2" s="566"/>
      <c r="DO2" s="566"/>
      <c r="DP2" s="566"/>
      <c r="DQ2" s="566"/>
      <c r="DR2" s="566"/>
      <c r="DS2" s="566"/>
      <c r="DT2" s="566"/>
      <c r="DU2" s="566"/>
      <c r="DV2" s="566"/>
      <c r="DW2" s="566"/>
      <c r="DX2" s="566"/>
      <c r="DY2" s="566"/>
      <c r="DZ2" s="566"/>
      <c r="EA2" s="566"/>
      <c r="EB2" s="566"/>
      <c r="EC2" s="566"/>
      <c r="ED2" s="566"/>
      <c r="EE2" s="566"/>
      <c r="EF2" s="566"/>
      <c r="EG2" s="566"/>
      <c r="EH2" s="566"/>
      <c r="EI2" s="566"/>
      <c r="EJ2" s="566"/>
      <c r="EK2" s="566"/>
      <c r="EL2" s="566"/>
      <c r="EM2" s="566"/>
      <c r="EN2" s="566"/>
      <c r="EO2" s="566"/>
      <c r="EP2" s="566"/>
      <c r="EQ2" s="566"/>
      <c r="ER2" s="566"/>
      <c r="ES2" s="566"/>
      <c r="ET2" s="566"/>
      <c r="EU2" s="566"/>
      <c r="EV2" s="566"/>
      <c r="EW2" s="566"/>
      <c r="EX2" s="566"/>
      <c r="EY2" s="566"/>
      <c r="EZ2" s="566"/>
      <c r="FA2" s="566"/>
      <c r="FB2" s="566"/>
      <c r="FC2" s="566"/>
      <c r="FD2" s="566"/>
      <c r="FE2" s="566"/>
      <c r="FF2" s="566"/>
      <c r="FG2" s="566"/>
      <c r="FH2" s="566"/>
      <c r="FI2" s="566"/>
      <c r="FJ2" s="566"/>
      <c r="FK2" s="566"/>
      <c r="FL2" s="566"/>
      <c r="FM2" s="566"/>
      <c r="FN2" s="566"/>
      <c r="FO2" s="566"/>
      <c r="FP2" s="566"/>
      <c r="FQ2" s="566"/>
      <c r="FR2" s="566"/>
      <c r="FS2" s="566"/>
      <c r="FT2" s="566"/>
      <c r="FU2" s="566"/>
      <c r="FV2" s="566"/>
      <c r="FW2" s="566"/>
      <c r="FX2" s="566"/>
      <c r="FY2" s="566"/>
      <c r="FZ2" s="566"/>
      <c r="GA2" s="566"/>
      <c r="GB2" s="566"/>
      <c r="GC2" s="566"/>
      <c r="GD2" s="566"/>
      <c r="GE2" s="566"/>
      <c r="GF2" s="566"/>
      <c r="GG2" s="566"/>
      <c r="GH2" s="566"/>
      <c r="GI2" s="566"/>
      <c r="GJ2" s="566"/>
      <c r="GK2" s="566"/>
      <c r="GL2" s="566"/>
      <c r="GM2" s="566"/>
      <c r="GN2" s="566"/>
      <c r="GO2" s="566"/>
      <c r="GP2" s="566"/>
      <c r="GQ2" s="566"/>
      <c r="GR2" s="566"/>
      <c r="GS2" s="566"/>
      <c r="GT2" s="566"/>
      <c r="GU2" s="566"/>
      <c r="GV2" s="566"/>
      <c r="GW2" s="566"/>
      <c r="GX2" s="566"/>
      <c r="GY2" s="566"/>
      <c r="GZ2" s="566"/>
      <c r="HA2" s="566"/>
      <c r="HB2" s="566"/>
      <c r="HC2" s="566"/>
      <c r="HD2" s="566"/>
      <c r="HE2" s="566"/>
      <c r="HF2" s="566"/>
      <c r="HG2" s="566"/>
      <c r="HH2" s="566"/>
      <c r="HI2" s="566"/>
      <c r="HJ2" s="566"/>
      <c r="HK2" s="566"/>
      <c r="HL2" s="566"/>
      <c r="HM2" s="566"/>
      <c r="HN2" s="566"/>
      <c r="HO2" s="566"/>
      <c r="HP2" s="566"/>
      <c r="HQ2" s="566"/>
      <c r="HR2" s="566"/>
      <c r="HS2" s="566"/>
      <c r="HT2" s="566"/>
      <c r="HU2" s="566"/>
      <c r="HV2" s="566"/>
      <c r="HW2" s="566"/>
      <c r="HX2" s="566"/>
      <c r="HY2" s="566"/>
      <c r="HZ2" s="566"/>
      <c r="IA2" s="566"/>
      <c r="IB2" s="566"/>
      <c r="IC2" s="566"/>
      <c r="ID2" s="566"/>
      <c r="IE2" s="566"/>
      <c r="IF2" s="566"/>
      <c r="IG2" s="566"/>
      <c r="IH2" s="566"/>
      <c r="II2" s="566"/>
      <c r="IJ2" s="566"/>
      <c r="IK2" s="566"/>
      <c r="IL2" s="566"/>
      <c r="IM2" s="566"/>
      <c r="IN2" s="566"/>
      <c r="IO2" s="566"/>
      <c r="IP2" s="566"/>
      <c r="IQ2" s="566"/>
      <c r="IR2" s="566"/>
      <c r="IS2" s="566"/>
      <c r="IT2" s="566"/>
      <c r="IU2" s="566"/>
      <c r="IV2" s="566"/>
    </row>
    <row r="3" spans="1:256" ht="34" customHeight="1" thickTop="1" x14ac:dyDescent="0.3">
      <c r="A3" s="567" t="s">
        <v>151</v>
      </c>
      <c r="B3" s="568"/>
      <c r="C3" s="568"/>
      <c r="D3" s="568"/>
      <c r="E3" s="568"/>
      <c r="F3" s="568"/>
      <c r="G3" s="568"/>
      <c r="H3" s="568"/>
      <c r="I3" s="568"/>
      <c r="J3" s="568"/>
      <c r="K3" s="568"/>
      <c r="L3" s="568"/>
    </row>
    <row r="4" spans="1:256" s="35" customFormat="1" ht="18.5" thickBot="1" x14ac:dyDescent="0.4">
      <c r="A4" s="478" t="s">
        <v>33</v>
      </c>
      <c r="B4" s="478"/>
      <c r="C4" s="478"/>
      <c r="D4" s="478"/>
      <c r="E4" s="478"/>
      <c r="F4" s="478"/>
      <c r="G4" s="478"/>
      <c r="H4" s="478"/>
      <c r="I4" s="478"/>
      <c r="J4" s="478"/>
      <c r="K4" s="478"/>
      <c r="L4" s="478"/>
    </row>
    <row r="5" spans="1:256" ht="36.75" customHeight="1" x14ac:dyDescent="0.4">
      <c r="A5" s="414" t="s">
        <v>58</v>
      </c>
      <c r="B5" s="414"/>
      <c r="C5" s="458" t="str">
        <f>IF('Customer Information'!C5="","",'Customer Information'!C5)</f>
        <v/>
      </c>
      <c r="D5" s="458"/>
      <c r="E5" s="458"/>
      <c r="F5" s="458"/>
      <c r="I5" s="85" t="s">
        <v>48</v>
      </c>
      <c r="J5" s="457" t="str">
        <f>IF('Customer Information'!K10="","",'Customer Information'!K10)</f>
        <v/>
      </c>
      <c r="K5" s="457"/>
      <c r="L5" s="457"/>
    </row>
    <row r="6" spans="1:256" ht="24.75" customHeight="1" x14ac:dyDescent="0.4">
      <c r="A6" s="414" t="s">
        <v>10</v>
      </c>
      <c r="B6" s="414"/>
      <c r="C6" s="559" t="str">
        <f>IF('Customer Information'!C7="","",'Customer Information'!C7)</f>
        <v/>
      </c>
      <c r="D6" s="559"/>
      <c r="E6" s="559"/>
      <c r="F6" s="559"/>
      <c r="H6" s="560" t="s">
        <v>50</v>
      </c>
      <c r="I6" s="421"/>
      <c r="J6" s="558" t="str">
        <f>IF('Customer Information'!K11="","",'Customer Information'!K11)</f>
        <v/>
      </c>
      <c r="K6" s="558"/>
      <c r="L6" s="558"/>
    </row>
    <row r="7" spans="1:256" ht="30" customHeight="1" x14ac:dyDescent="0.4">
      <c r="A7" s="414" t="s">
        <v>46</v>
      </c>
      <c r="B7" s="414"/>
      <c r="C7" s="453" t="str">
        <f>IF('Customer Information'!C8="","",'Customer Information'!C8)</f>
        <v/>
      </c>
      <c r="D7" s="453"/>
      <c r="E7" s="453"/>
      <c r="F7" s="453"/>
    </row>
    <row r="8" spans="1:256" ht="34" customHeight="1" x14ac:dyDescent="0.4">
      <c r="A8" s="562" t="s">
        <v>63</v>
      </c>
      <c r="B8" s="562"/>
      <c r="C8" s="453" t="str">
        <f>IF('Customer Information'!C9="","",'Customer Information'!C9)</f>
        <v/>
      </c>
      <c r="D8" s="453"/>
      <c r="E8" s="453"/>
      <c r="F8" s="453"/>
      <c r="H8" s="8"/>
      <c r="I8" s="9"/>
      <c r="J8" s="84"/>
      <c r="K8" s="84"/>
      <c r="L8" s="84"/>
    </row>
    <row r="9" spans="1:256" ht="34.5" customHeight="1" x14ac:dyDescent="0.4">
      <c r="A9" s="562" t="s">
        <v>91</v>
      </c>
      <c r="B9" s="562"/>
      <c r="C9" s="453" t="e">
        <f>IF(#REF!="","",#REF!)</f>
        <v>#REF!</v>
      </c>
      <c r="D9" s="453"/>
      <c r="E9" s="453"/>
      <c r="F9" s="453"/>
      <c r="H9" s="8"/>
      <c r="I9" s="9"/>
      <c r="J9" s="84"/>
      <c r="K9" s="84"/>
      <c r="L9" s="84"/>
    </row>
    <row r="10" spans="1:256" ht="17.25" customHeight="1" x14ac:dyDescent="0.3">
      <c r="A10" s="94"/>
      <c r="B10" s="10"/>
      <c r="C10" s="83"/>
      <c r="D10" s="83"/>
      <c r="E10" s="83"/>
      <c r="F10" s="83"/>
      <c r="G10" s="83"/>
      <c r="H10" s="83"/>
      <c r="I10" s="83"/>
      <c r="J10" s="84"/>
      <c r="K10" s="84"/>
      <c r="L10" s="84"/>
    </row>
    <row r="11" spans="1:256" ht="17.25" customHeight="1" thickBot="1" x14ac:dyDescent="0.35">
      <c r="A11" s="478" t="s">
        <v>19</v>
      </c>
      <c r="B11" s="478"/>
      <c r="C11" s="478"/>
      <c r="D11" s="478"/>
      <c r="E11" s="478"/>
      <c r="F11" s="478"/>
      <c r="G11" s="478"/>
      <c r="H11" s="478"/>
      <c r="I11" s="478"/>
      <c r="J11" s="478"/>
      <c r="K11" s="478"/>
      <c r="L11" s="478"/>
    </row>
    <row r="12" spans="1:256" ht="17.25" customHeight="1" x14ac:dyDescent="0.3">
      <c r="A12" s="10"/>
      <c r="B12" s="10"/>
      <c r="C12" s="83"/>
      <c r="D12" s="83"/>
      <c r="E12" s="83"/>
      <c r="F12" s="83"/>
      <c r="G12" s="83"/>
      <c r="H12" s="83"/>
      <c r="I12" s="83"/>
      <c r="J12" s="84"/>
      <c r="K12" s="84"/>
      <c r="L12" s="84"/>
    </row>
    <row r="13" spans="1:256" ht="17.25" customHeight="1" x14ac:dyDescent="0.3">
      <c r="A13" s="10"/>
      <c r="B13" s="10"/>
      <c r="C13" s="83"/>
      <c r="D13" s="83"/>
      <c r="E13" s="83"/>
      <c r="F13" s="83"/>
      <c r="G13" s="83"/>
      <c r="H13" s="83"/>
      <c r="I13" s="83"/>
      <c r="J13" s="84"/>
      <c r="K13" s="84"/>
      <c r="L13" s="84"/>
    </row>
    <row r="14" spans="1:256" ht="17.25" customHeight="1" x14ac:dyDescent="0.3">
      <c r="A14" s="11"/>
      <c r="B14" s="10"/>
      <c r="C14" s="83"/>
      <c r="D14" s="83"/>
      <c r="E14" s="83"/>
      <c r="F14" s="83"/>
      <c r="G14" s="83"/>
      <c r="H14" s="83"/>
      <c r="I14" s="83"/>
      <c r="J14" s="84"/>
      <c r="K14" s="84"/>
      <c r="L14" s="84"/>
    </row>
    <row r="15" spans="1:256" ht="17.25" customHeight="1" x14ac:dyDescent="0.3">
      <c r="A15" s="10"/>
      <c r="B15" s="10"/>
      <c r="C15" s="83"/>
      <c r="D15" s="83"/>
      <c r="E15" s="83"/>
      <c r="F15" s="83"/>
      <c r="G15" s="83"/>
      <c r="H15" s="83"/>
      <c r="I15" s="83"/>
      <c r="J15" s="84"/>
      <c r="K15" s="84"/>
      <c r="L15" s="84"/>
    </row>
    <row r="16" spans="1:256" s="35" customFormat="1" ht="18.5" thickBot="1" x14ac:dyDescent="0.4">
      <c r="A16" s="478" t="s">
        <v>34</v>
      </c>
      <c r="B16" s="478"/>
      <c r="C16" s="478"/>
      <c r="D16" s="478"/>
      <c r="E16" s="478"/>
      <c r="F16" s="478"/>
      <c r="G16" s="478"/>
      <c r="H16" s="478"/>
      <c r="I16" s="478"/>
      <c r="J16" s="478"/>
      <c r="K16" s="478"/>
      <c r="L16" s="478"/>
    </row>
    <row r="17" spans="1:12" ht="9" customHeight="1" x14ac:dyDescent="0.3">
      <c r="A17" s="10"/>
      <c r="B17" s="10"/>
    </row>
    <row r="18" spans="1:12" ht="17.25" customHeight="1" x14ac:dyDescent="0.3">
      <c r="A18" s="12"/>
      <c r="B18" s="12"/>
      <c r="C18" s="83"/>
      <c r="D18" s="83"/>
      <c r="E18" s="83"/>
      <c r="F18" s="83"/>
      <c r="G18" s="83"/>
      <c r="H18" s="83"/>
      <c r="I18" s="83"/>
      <c r="J18" s="84"/>
      <c r="K18" s="84"/>
      <c r="L18" s="84"/>
    </row>
    <row r="19" spans="1:12" ht="26.15" customHeight="1" x14ac:dyDescent="0.3">
      <c r="A19" s="421" t="s">
        <v>35</v>
      </c>
      <c r="B19" s="421"/>
      <c r="C19" s="421"/>
      <c r="D19" s="37"/>
      <c r="I19" s="24"/>
      <c r="J19" s="85" t="s">
        <v>36</v>
      </c>
      <c r="K19" s="561"/>
      <c r="L19" s="561"/>
    </row>
    <row r="20" spans="1:12" ht="26.15" customHeight="1" x14ac:dyDescent="0.3">
      <c r="A20" s="82"/>
      <c r="B20" s="82"/>
      <c r="C20" s="82"/>
      <c r="D20" s="84"/>
      <c r="E20" s="84"/>
      <c r="F20" s="84"/>
      <c r="H20" s="82"/>
      <c r="I20" s="82"/>
      <c r="J20" s="82"/>
      <c r="K20" s="13"/>
      <c r="L20" s="13"/>
    </row>
    <row r="21" spans="1:12" ht="26.15" customHeight="1" x14ac:dyDescent="0.3">
      <c r="K21" s="85" t="s">
        <v>37</v>
      </c>
      <c r="L21" s="22"/>
    </row>
    <row r="22" spans="1:12" ht="18" customHeight="1" x14ac:dyDescent="0.3"/>
    <row r="23" spans="1:12" ht="18" customHeight="1" x14ac:dyDescent="0.3">
      <c r="A23" s="563" t="s">
        <v>45</v>
      </c>
      <c r="B23" s="563"/>
      <c r="C23" s="563"/>
      <c r="D23" s="563"/>
      <c r="E23" s="563"/>
      <c r="F23" s="563"/>
      <c r="G23" s="563"/>
      <c r="H23" s="563"/>
      <c r="I23" s="563"/>
      <c r="J23" s="563"/>
      <c r="K23" s="563"/>
      <c r="L23" s="563"/>
    </row>
    <row r="24" spans="1:12" ht="18" customHeight="1" x14ac:dyDescent="0.3">
      <c r="A24" s="14"/>
      <c r="H24" s="14"/>
    </row>
    <row r="25" spans="1:12" ht="18" customHeight="1" x14ac:dyDescent="0.3">
      <c r="A25" s="10"/>
      <c r="H25" s="10"/>
    </row>
    <row r="26" spans="1:12" ht="18" customHeight="1" x14ac:dyDescent="0.3">
      <c r="B26" s="15" t="s">
        <v>43</v>
      </c>
      <c r="H26" s="16"/>
    </row>
    <row r="27" spans="1:12" ht="18" customHeight="1" x14ac:dyDescent="0.3"/>
    <row r="28" spans="1:12" s="35" customFormat="1" ht="18" x14ac:dyDescent="0.35">
      <c r="A28" s="547" t="s">
        <v>30</v>
      </c>
      <c r="B28" s="547"/>
      <c r="C28" s="547"/>
      <c r="D28" s="547"/>
      <c r="E28" s="547"/>
      <c r="F28" s="547"/>
      <c r="G28" s="547"/>
      <c r="H28" s="547"/>
      <c r="I28" s="547"/>
      <c r="J28" s="547"/>
      <c r="K28" s="547"/>
      <c r="L28" s="547"/>
    </row>
    <row r="29" spans="1:12" ht="3" customHeight="1" x14ac:dyDescent="0.4">
      <c r="A29" s="556"/>
      <c r="B29" s="556"/>
      <c r="C29" s="556"/>
      <c r="D29" s="556"/>
      <c r="E29" s="556"/>
      <c r="F29" s="556"/>
      <c r="G29" s="556"/>
      <c r="H29" s="556"/>
      <c r="I29" s="556"/>
      <c r="J29" s="556"/>
      <c r="K29" s="556"/>
      <c r="L29" s="556"/>
    </row>
    <row r="30" spans="1:12" ht="74.25" customHeight="1" x14ac:dyDescent="0.3">
      <c r="A30" s="553" t="s">
        <v>69</v>
      </c>
      <c r="B30" s="554"/>
      <c r="C30" s="554"/>
      <c r="D30" s="554"/>
      <c r="E30" s="554"/>
      <c r="F30" s="554"/>
      <c r="G30" s="554"/>
      <c r="H30" s="554"/>
      <c r="I30" s="554"/>
      <c r="J30" s="554"/>
      <c r="K30" s="554"/>
      <c r="L30" s="554"/>
    </row>
    <row r="31" spans="1:12" ht="44.25" customHeight="1" x14ac:dyDescent="0.3">
      <c r="A31" s="546" t="s">
        <v>42</v>
      </c>
      <c r="B31" s="546"/>
      <c r="C31" s="546"/>
      <c r="D31" s="546"/>
      <c r="E31" s="546"/>
      <c r="F31" s="546"/>
      <c r="G31" s="546"/>
      <c r="H31" s="546"/>
      <c r="I31" s="546"/>
      <c r="J31" s="546"/>
      <c r="K31" s="546"/>
      <c r="L31" s="546"/>
    </row>
    <row r="32" spans="1:12" ht="44.25" customHeight="1" x14ac:dyDescent="0.3">
      <c r="A32" s="157"/>
      <c r="B32" s="564" t="s">
        <v>192</v>
      </c>
      <c r="C32" s="564"/>
      <c r="D32" s="564"/>
      <c r="E32" s="564"/>
      <c r="F32" s="564"/>
      <c r="G32" s="564"/>
      <c r="H32" s="564"/>
      <c r="I32" s="564"/>
      <c r="J32" s="564"/>
      <c r="K32" s="564"/>
      <c r="L32" s="157"/>
    </row>
    <row r="33" spans="1:13" ht="20.149999999999999" customHeight="1" x14ac:dyDescent="0.3">
      <c r="A33" s="88"/>
      <c r="B33" s="17"/>
      <c r="C33" s="17"/>
      <c r="D33" s="17"/>
      <c r="E33" s="17"/>
      <c r="F33" s="17"/>
      <c r="G33" s="17"/>
      <c r="H33" s="17"/>
      <c r="I33" s="17"/>
      <c r="J33" s="17"/>
      <c r="K33" s="17"/>
      <c r="L33" s="17"/>
    </row>
    <row r="34" spans="1:13" ht="30" customHeight="1" x14ac:dyDescent="0.3">
      <c r="A34" s="402" t="s">
        <v>149</v>
      </c>
      <c r="B34" s="402"/>
      <c r="C34" s="551"/>
      <c r="D34" s="551"/>
      <c r="E34" s="551"/>
      <c r="F34" s="551"/>
      <c r="G34" s="551"/>
      <c r="H34" s="551"/>
      <c r="I34" s="551"/>
    </row>
    <row r="35" spans="1:13" ht="20.149999999999999" customHeight="1" x14ac:dyDescent="0.3">
      <c r="A35" s="557" t="s">
        <v>150</v>
      </c>
      <c r="B35" s="557"/>
      <c r="C35" s="83"/>
      <c r="D35" s="83"/>
      <c r="E35" s="83"/>
      <c r="F35" s="83"/>
      <c r="G35" s="83"/>
      <c r="H35" s="83"/>
      <c r="I35" s="83"/>
    </row>
    <row r="36" spans="1:13" ht="34.5" customHeight="1" x14ac:dyDescent="0.3">
      <c r="A36" s="402" t="s">
        <v>31</v>
      </c>
      <c r="B36" s="402"/>
      <c r="C36" s="548"/>
      <c r="D36" s="548"/>
      <c r="E36" s="548"/>
      <c r="F36" s="548"/>
      <c r="G36" s="548"/>
      <c r="H36" s="548"/>
      <c r="I36" s="548"/>
      <c r="J36" s="24" t="s">
        <v>9</v>
      </c>
      <c r="K36" s="549"/>
      <c r="L36" s="550"/>
      <c r="M36" s="36"/>
    </row>
    <row r="37" spans="1:13" s="35" customFormat="1" ht="18.5" thickBot="1" x14ac:dyDescent="0.4">
      <c r="A37" s="547"/>
      <c r="B37" s="547"/>
      <c r="C37" s="547"/>
      <c r="D37" s="547"/>
      <c r="E37" s="547"/>
      <c r="F37" s="547"/>
      <c r="G37" s="547"/>
      <c r="H37" s="547"/>
      <c r="I37" s="547"/>
      <c r="J37" s="547"/>
      <c r="K37" s="547"/>
      <c r="L37" s="547"/>
    </row>
    <row r="38" spans="1:13" s="35" customFormat="1" ht="18" x14ac:dyDescent="0.35">
      <c r="A38" s="552" t="s">
        <v>38</v>
      </c>
      <c r="B38" s="552"/>
      <c r="C38" s="552"/>
      <c r="D38" s="552"/>
      <c r="E38" s="552"/>
      <c r="F38" s="552"/>
      <c r="G38" s="552"/>
      <c r="H38" s="552"/>
      <c r="I38" s="552"/>
      <c r="J38" s="552"/>
      <c r="K38" s="552"/>
      <c r="L38" s="552"/>
    </row>
    <row r="39" spans="1:13" ht="87" customHeight="1" x14ac:dyDescent="0.3">
      <c r="A39" s="553" t="s">
        <v>70</v>
      </c>
      <c r="B39" s="554"/>
      <c r="C39" s="554"/>
      <c r="D39" s="554"/>
      <c r="E39" s="554"/>
      <c r="F39" s="554"/>
      <c r="G39" s="554"/>
      <c r="H39" s="554"/>
      <c r="I39" s="554"/>
      <c r="J39" s="554"/>
      <c r="K39" s="554"/>
      <c r="L39" s="554"/>
    </row>
    <row r="40" spans="1:13" ht="20.149999999999999" customHeight="1" x14ac:dyDescent="0.3">
      <c r="A40" s="88"/>
      <c r="B40" s="17"/>
      <c r="C40" s="17"/>
      <c r="D40" s="17"/>
      <c r="E40" s="17"/>
      <c r="F40" s="17"/>
      <c r="G40" s="17"/>
      <c r="H40" s="17"/>
      <c r="I40" s="17"/>
      <c r="J40" s="17"/>
      <c r="K40" s="17"/>
      <c r="L40" s="17"/>
    </row>
    <row r="41" spans="1:13" ht="20.149999999999999" customHeight="1" x14ac:dyDescent="0.3">
      <c r="A41" s="88"/>
      <c r="B41" s="17"/>
      <c r="C41" s="17"/>
      <c r="D41" s="17"/>
      <c r="E41" s="17"/>
      <c r="F41" s="17"/>
      <c r="G41" s="17"/>
      <c r="H41" s="17"/>
      <c r="I41" s="17"/>
      <c r="J41" s="17"/>
      <c r="K41" s="17"/>
      <c r="L41" s="17"/>
    </row>
    <row r="42" spans="1:13" ht="30" customHeight="1" x14ac:dyDescent="0.3">
      <c r="A42" s="82" t="s">
        <v>39</v>
      </c>
      <c r="C42" s="555" t="e">
        <f>IF('Customer Information'!#REF!="","",'Customer Information'!#REF!)</f>
        <v>#REF!</v>
      </c>
      <c r="D42" s="555"/>
      <c r="E42" s="555"/>
      <c r="F42" s="555"/>
      <c r="G42" s="555"/>
      <c r="H42" s="555"/>
      <c r="I42" s="555"/>
    </row>
    <row r="43" spans="1:13" ht="20.149999999999999" customHeight="1" x14ac:dyDescent="0.3">
      <c r="A43" s="82"/>
      <c r="C43" s="83"/>
      <c r="D43" s="83"/>
      <c r="E43" s="83"/>
      <c r="F43" s="83"/>
      <c r="G43" s="83"/>
      <c r="H43" s="83"/>
      <c r="I43" s="83"/>
    </row>
    <row r="44" spans="1:13" ht="34.5" customHeight="1" x14ac:dyDescent="0.3">
      <c r="A44" s="82" t="s">
        <v>11</v>
      </c>
      <c r="C44" s="548"/>
      <c r="D44" s="548"/>
      <c r="E44" s="548"/>
      <c r="F44" s="548"/>
      <c r="G44" s="548"/>
      <c r="H44" s="548"/>
      <c r="I44" s="548"/>
      <c r="J44" s="24" t="s">
        <v>9</v>
      </c>
      <c r="K44" s="549"/>
      <c r="L44" s="550"/>
      <c r="M44" s="36"/>
    </row>
    <row r="45" spans="1:13" ht="20.149999999999999" customHeight="1" x14ac:dyDescent="0.3">
      <c r="A45" s="80"/>
      <c r="B45" s="80"/>
      <c r="J45" s="24"/>
      <c r="K45" s="18"/>
      <c r="L45" s="18"/>
    </row>
    <row r="46" spans="1:13" ht="20.149999999999999" customHeight="1" x14ac:dyDescent="0.45">
      <c r="A46" s="24" t="s">
        <v>40</v>
      </c>
      <c r="C46" s="21"/>
      <c r="D46" s="60" t="s">
        <v>80</v>
      </c>
      <c r="E46" s="21"/>
      <c r="F46" s="21"/>
      <c r="G46" s="21"/>
      <c r="H46" s="21"/>
      <c r="I46" s="21"/>
      <c r="J46" s="21"/>
      <c r="K46" s="21"/>
    </row>
    <row r="47" spans="1:13" ht="20.149999999999999" customHeight="1" x14ac:dyDescent="0.3">
      <c r="A47" s="80"/>
      <c r="B47" s="80"/>
      <c r="J47" s="24"/>
      <c r="K47" s="18"/>
      <c r="L47" s="18"/>
    </row>
    <row r="48" spans="1:13" ht="14" x14ac:dyDescent="0.3"/>
    <row r="79" spans="2:11" s="42" customFormat="1" ht="14" x14ac:dyDescent="0.3"/>
    <row r="80" spans="2:11" ht="16.5" customHeight="1" x14ac:dyDescent="0.3">
      <c r="B80" s="41" t="s">
        <v>59</v>
      </c>
      <c r="C80" s="105" t="str">
        <f>Development!$A$2</f>
        <v>2.0</v>
      </c>
      <c r="J80" s="41" t="s">
        <v>61</v>
      </c>
      <c r="K80" s="40" t="str">
        <f>Development!$A$4</f>
        <v>7.12.24</v>
      </c>
    </row>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sheetData>
  <sheetProtection algorithmName="SHA-512" hashValue="slk2qJ0D4ODKGe4GeWFfk9L4aIC54xTp1YweyIjdOIKCHdBmCRBQt3Hvl2HNMAIgVRE/KzO/gKIy6mJ4aPtYxA==" saltValue="2oZ3+q8m/ZcLXayz0Zylvw==" spinCount="100000" sheet="1" objects="1" scenarios="1"/>
  <mergeCells count="85">
    <mergeCell ref="GJ1:GS1"/>
    <mergeCell ref="HN1:HW1"/>
    <mergeCell ref="IH2:IQ2"/>
    <mergeCell ref="FP1:FY1"/>
    <mergeCell ref="HX2:IG2"/>
    <mergeCell ref="GJ2:GS2"/>
    <mergeCell ref="HX1:IG1"/>
    <mergeCell ref="HN2:HW2"/>
    <mergeCell ref="IH1:IQ1"/>
    <mergeCell ref="GT1:HC1"/>
    <mergeCell ref="GT2:HC2"/>
    <mergeCell ref="IR1:IV1"/>
    <mergeCell ref="IR2:IV2"/>
    <mergeCell ref="CX1:DG1"/>
    <mergeCell ref="CD2:CM2"/>
    <mergeCell ref="HD2:HM2"/>
    <mergeCell ref="CX2:DG2"/>
    <mergeCell ref="EB1:EK1"/>
    <mergeCell ref="FF1:FO1"/>
    <mergeCell ref="HD1:HM1"/>
    <mergeCell ref="FZ1:GI1"/>
    <mergeCell ref="EV1:FE1"/>
    <mergeCell ref="EV2:FE2"/>
    <mergeCell ref="FZ2:GI2"/>
    <mergeCell ref="FF2:FO2"/>
    <mergeCell ref="FP2:FY2"/>
    <mergeCell ref="DR1:EA1"/>
    <mergeCell ref="EB2:EK2"/>
    <mergeCell ref="BJ2:BS2"/>
    <mergeCell ref="A5:B5"/>
    <mergeCell ref="C5:F5"/>
    <mergeCell ref="J5:L5"/>
    <mergeCell ref="DH2:DQ2"/>
    <mergeCell ref="DR2:EA2"/>
    <mergeCell ref="A3:L3"/>
    <mergeCell ref="CN2:CW2"/>
    <mergeCell ref="AF2:AO2"/>
    <mergeCell ref="BT2:CC2"/>
    <mergeCell ref="AZ2:BI2"/>
    <mergeCell ref="A23:L23"/>
    <mergeCell ref="B32:K32"/>
    <mergeCell ref="EL1:EU1"/>
    <mergeCell ref="BT1:CC1"/>
    <mergeCell ref="BJ1:BS1"/>
    <mergeCell ref="DH1:DQ1"/>
    <mergeCell ref="CD1:CM1"/>
    <mergeCell ref="CN1:CW1"/>
    <mergeCell ref="V1:AE1"/>
    <mergeCell ref="AF1:AO1"/>
    <mergeCell ref="AP1:AY1"/>
    <mergeCell ref="AZ1:BI1"/>
    <mergeCell ref="V2:AE2"/>
    <mergeCell ref="AP2:AY2"/>
    <mergeCell ref="A4:L4"/>
    <mergeCell ref="EL2:EU2"/>
    <mergeCell ref="K19:L19"/>
    <mergeCell ref="A19:C19"/>
    <mergeCell ref="A8:B8"/>
    <mergeCell ref="C8:F8"/>
    <mergeCell ref="A11:L11"/>
    <mergeCell ref="C9:F9"/>
    <mergeCell ref="A9:B9"/>
    <mergeCell ref="J6:L6"/>
    <mergeCell ref="A7:B7"/>
    <mergeCell ref="C6:F6"/>
    <mergeCell ref="A16:L16"/>
    <mergeCell ref="C7:F7"/>
    <mergeCell ref="H6:I6"/>
    <mergeCell ref="A6:B6"/>
    <mergeCell ref="A31:L31"/>
    <mergeCell ref="A28:L28"/>
    <mergeCell ref="C44:I44"/>
    <mergeCell ref="K44:L44"/>
    <mergeCell ref="A34:B34"/>
    <mergeCell ref="C34:I34"/>
    <mergeCell ref="A36:B36"/>
    <mergeCell ref="A37:L37"/>
    <mergeCell ref="K36:L36"/>
    <mergeCell ref="A38:L38"/>
    <mergeCell ref="A39:L39"/>
    <mergeCell ref="C42:I42"/>
    <mergeCell ref="C36:I36"/>
    <mergeCell ref="A29:L29"/>
    <mergeCell ref="A30:L30"/>
    <mergeCell ref="A35:B35"/>
  </mergeCells>
  <hyperlinks>
    <hyperlink ref="D46" r:id="rId1" xr:uid="{00000000-0004-0000-1800-000000000000}"/>
  </hyperlinks>
  <printOptions horizontalCentered="1"/>
  <pageMargins left="0.2" right="0.2" top="0.75" bottom="0.75" header="0.3" footer="0.3"/>
  <pageSetup scale="52"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3490" r:id="rId5" name="Check Box 2">
              <controlPr defaultSize="0" autoFill="0" autoLine="0" autoPict="0">
                <anchor moveWithCells="1">
                  <from>
                    <xdr:col>0</xdr:col>
                    <xdr:colOff>57150</xdr:colOff>
                    <xdr:row>12</xdr:row>
                    <xdr:rowOff>0</xdr:rowOff>
                  </from>
                  <to>
                    <xdr:col>4</xdr:col>
                    <xdr:colOff>374650</xdr:colOff>
                    <xdr:row>13</xdr:row>
                    <xdr:rowOff>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0</xdr:col>
                    <xdr:colOff>57150</xdr:colOff>
                    <xdr:row>12</xdr:row>
                    <xdr:rowOff>342900</xdr:rowOff>
                  </from>
                  <to>
                    <xdr:col>2</xdr:col>
                    <xdr:colOff>476250</xdr:colOff>
                    <xdr:row>14</xdr:row>
                    <xdr:rowOff>0</xdr:rowOff>
                  </to>
                </anchor>
              </controlPr>
            </control>
          </mc:Choice>
        </mc:AlternateContent>
        <mc:AlternateContent xmlns:mc="http://schemas.openxmlformats.org/markup-compatibility/2006">
          <mc:Choice Requires="x14">
            <control shapeId="63492" r:id="rId7" name="Option Button 4">
              <controlPr defaultSize="0" autoFill="0" autoLine="0" autoPict="0">
                <anchor moveWithCells="1">
                  <from>
                    <xdr:col>4</xdr:col>
                    <xdr:colOff>152400</xdr:colOff>
                    <xdr:row>23</xdr:row>
                    <xdr:rowOff>88900</xdr:rowOff>
                  </from>
                  <to>
                    <xdr:col>8</xdr:col>
                    <xdr:colOff>469900</xdr:colOff>
                    <xdr:row>24</xdr:row>
                    <xdr:rowOff>88900</xdr:rowOff>
                  </to>
                </anchor>
              </controlPr>
            </control>
          </mc:Choice>
        </mc:AlternateContent>
        <mc:AlternateContent xmlns:mc="http://schemas.openxmlformats.org/markup-compatibility/2006">
          <mc:Choice Requires="x14">
            <control shapeId="63493" r:id="rId8" name="Option Button 5">
              <controlPr defaultSize="0" autoFill="0" autoLine="0" autoPict="0">
                <anchor moveWithCells="1">
                  <from>
                    <xdr:col>1</xdr:col>
                    <xdr:colOff>0</xdr:colOff>
                    <xdr:row>24</xdr:row>
                    <xdr:rowOff>38100</xdr:rowOff>
                  </from>
                  <to>
                    <xdr:col>3</xdr:col>
                    <xdr:colOff>0</xdr:colOff>
                    <xdr:row>25</xdr:row>
                    <xdr:rowOff>69850</xdr:rowOff>
                  </to>
                </anchor>
              </controlPr>
            </control>
          </mc:Choice>
        </mc:AlternateContent>
        <mc:AlternateContent xmlns:mc="http://schemas.openxmlformats.org/markup-compatibility/2006">
          <mc:Choice Requires="x14">
            <control shapeId="63494" r:id="rId9" name="Option Button 6">
              <controlPr defaultSize="0" autoFill="0" autoLine="0" autoPict="0">
                <anchor moveWithCells="1">
                  <from>
                    <xdr:col>1</xdr:col>
                    <xdr:colOff>0</xdr:colOff>
                    <xdr:row>23</xdr:row>
                    <xdr:rowOff>114300</xdr:rowOff>
                  </from>
                  <to>
                    <xdr:col>4</xdr:col>
                    <xdr:colOff>12700</xdr:colOff>
                    <xdr:row>24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2">
    <tabColor rgb="FFFF0000"/>
  </sheetPr>
  <dimension ref="A2:D88"/>
  <sheetViews>
    <sheetView zoomScale="110" zoomScaleNormal="110" workbookViewId="0">
      <pane xSplit="1" ySplit="6" topLeftCell="B70" activePane="bottomRight" state="frozen"/>
      <selection pane="topRight" activeCell="B1" sqref="B1"/>
      <selection pane="bottomLeft" activeCell="A7" sqref="A7"/>
      <selection pane="bottomRight" activeCell="B92" sqref="B92"/>
    </sheetView>
  </sheetViews>
  <sheetFormatPr defaultRowHeight="14.5" x14ac:dyDescent="0.35"/>
  <cols>
    <col min="1" max="1" width="24" bestFit="1" customWidth="1"/>
    <col min="2" max="2" width="96.453125" customWidth="1"/>
    <col min="3" max="3" width="7.1796875" bestFit="1" customWidth="1"/>
    <col min="4" max="4" width="17.81640625" bestFit="1" customWidth="1"/>
    <col min="5" max="5" width="32.453125" bestFit="1" customWidth="1"/>
  </cols>
  <sheetData>
    <row r="2" spans="1:4" x14ac:dyDescent="0.35">
      <c r="A2" s="7" t="s">
        <v>661</v>
      </c>
      <c r="B2" t="s">
        <v>41</v>
      </c>
    </row>
    <row r="3" spans="1:4" x14ac:dyDescent="0.35">
      <c r="A3">
        <v>2024</v>
      </c>
      <c r="B3" t="s">
        <v>44</v>
      </c>
    </row>
    <row r="4" spans="1:4" x14ac:dyDescent="0.35">
      <c r="A4" t="s">
        <v>652</v>
      </c>
      <c r="B4" t="s">
        <v>60</v>
      </c>
    </row>
    <row r="6" spans="1:4" x14ac:dyDescent="0.35">
      <c r="A6" s="38" t="s">
        <v>64</v>
      </c>
      <c r="B6" s="38" t="s">
        <v>65</v>
      </c>
      <c r="C6" s="38" t="s">
        <v>66</v>
      </c>
      <c r="D6" s="38" t="s">
        <v>67</v>
      </c>
    </row>
    <row r="8" spans="1:4" x14ac:dyDescent="0.35">
      <c r="A8" t="s">
        <v>207</v>
      </c>
      <c r="B8" t="s">
        <v>208</v>
      </c>
      <c r="C8" t="s">
        <v>86</v>
      </c>
      <c r="D8" t="s">
        <v>209</v>
      </c>
    </row>
    <row r="9" spans="1:4" x14ac:dyDescent="0.35">
      <c r="A9" t="s">
        <v>239</v>
      </c>
      <c r="B9" t="s">
        <v>240</v>
      </c>
      <c r="C9" t="s">
        <v>86</v>
      </c>
      <c r="D9" t="s">
        <v>241</v>
      </c>
    </row>
    <row r="10" spans="1:4" x14ac:dyDescent="0.35">
      <c r="B10" t="s">
        <v>242</v>
      </c>
    </row>
    <row r="11" spans="1:4" x14ac:dyDescent="0.35">
      <c r="B11" t="s">
        <v>243</v>
      </c>
    </row>
    <row r="12" spans="1:4" x14ac:dyDescent="0.35">
      <c r="B12" t="s">
        <v>244</v>
      </c>
    </row>
    <row r="13" spans="1:4" x14ac:dyDescent="0.35">
      <c r="B13" t="s">
        <v>246</v>
      </c>
    </row>
    <row r="14" spans="1:4" x14ac:dyDescent="0.35">
      <c r="A14" t="s">
        <v>239</v>
      </c>
      <c r="B14" t="s">
        <v>268</v>
      </c>
      <c r="C14" t="s">
        <v>269</v>
      </c>
      <c r="D14" t="s">
        <v>270</v>
      </c>
    </row>
    <row r="15" spans="1:4" x14ac:dyDescent="0.35">
      <c r="B15" t="s">
        <v>271</v>
      </c>
    </row>
    <row r="16" spans="1:4" x14ac:dyDescent="0.35">
      <c r="B16" t="s">
        <v>272</v>
      </c>
    </row>
    <row r="17" spans="1:4" x14ac:dyDescent="0.35">
      <c r="A17" t="s">
        <v>278</v>
      </c>
      <c r="B17" t="s">
        <v>279</v>
      </c>
      <c r="C17" t="s">
        <v>86</v>
      </c>
      <c r="D17" t="s">
        <v>280</v>
      </c>
    </row>
    <row r="18" spans="1:4" x14ac:dyDescent="0.35">
      <c r="A18" t="s">
        <v>278</v>
      </c>
      <c r="B18" t="s">
        <v>281</v>
      </c>
      <c r="C18" t="s">
        <v>269</v>
      </c>
    </row>
    <row r="19" spans="1:4" x14ac:dyDescent="0.35">
      <c r="A19" t="s">
        <v>290</v>
      </c>
      <c r="B19" t="s">
        <v>291</v>
      </c>
      <c r="C19" t="s">
        <v>86</v>
      </c>
      <c r="D19" t="s">
        <v>292</v>
      </c>
    </row>
    <row r="21" spans="1:4" x14ac:dyDescent="0.35">
      <c r="A21" t="s">
        <v>321</v>
      </c>
      <c r="B21" t="s">
        <v>322</v>
      </c>
    </row>
    <row r="22" spans="1:4" x14ac:dyDescent="0.35">
      <c r="B22" t="s">
        <v>323</v>
      </c>
    </row>
    <row r="23" spans="1:4" x14ac:dyDescent="0.35">
      <c r="B23" t="s">
        <v>324</v>
      </c>
      <c r="C23" t="s">
        <v>325</v>
      </c>
      <c r="D23" t="s">
        <v>326</v>
      </c>
    </row>
    <row r="25" spans="1:4" x14ac:dyDescent="0.35">
      <c r="A25" t="s">
        <v>327</v>
      </c>
      <c r="B25" t="s">
        <v>328</v>
      </c>
      <c r="C25" t="s">
        <v>86</v>
      </c>
      <c r="D25" t="s">
        <v>329</v>
      </c>
    </row>
    <row r="26" spans="1:4" x14ac:dyDescent="0.35">
      <c r="B26" t="s">
        <v>330</v>
      </c>
      <c r="C26" t="s">
        <v>86</v>
      </c>
      <c r="D26" t="s">
        <v>329</v>
      </c>
    </row>
    <row r="28" spans="1:4" x14ac:dyDescent="0.35">
      <c r="A28" t="s">
        <v>335</v>
      </c>
      <c r="B28" t="s">
        <v>336</v>
      </c>
    </row>
    <row r="29" spans="1:4" x14ac:dyDescent="0.35">
      <c r="B29" t="s">
        <v>337</v>
      </c>
    </row>
    <row r="30" spans="1:4" x14ac:dyDescent="0.35">
      <c r="B30" t="s">
        <v>338</v>
      </c>
      <c r="C30" t="s">
        <v>325</v>
      </c>
      <c r="D30" t="s">
        <v>339</v>
      </c>
    </row>
    <row r="32" spans="1:4" x14ac:dyDescent="0.35">
      <c r="A32" t="s">
        <v>349</v>
      </c>
      <c r="B32" t="s">
        <v>350</v>
      </c>
    </row>
    <row r="33" spans="1:4" x14ac:dyDescent="0.35">
      <c r="B33" t="s">
        <v>351</v>
      </c>
      <c r="C33" t="s">
        <v>325</v>
      </c>
      <c r="D33" t="s">
        <v>352</v>
      </c>
    </row>
    <row r="35" spans="1:4" x14ac:dyDescent="0.35">
      <c r="A35" t="s">
        <v>354</v>
      </c>
      <c r="B35" t="s">
        <v>355</v>
      </c>
    </row>
    <row r="36" spans="1:4" x14ac:dyDescent="0.35">
      <c r="B36" t="s">
        <v>356</v>
      </c>
    </row>
    <row r="37" spans="1:4" x14ac:dyDescent="0.35">
      <c r="B37" t="s">
        <v>358</v>
      </c>
      <c r="C37" t="s">
        <v>325</v>
      </c>
      <c r="D37" t="s">
        <v>357</v>
      </c>
    </row>
    <row r="39" spans="1:4" x14ac:dyDescent="0.35">
      <c r="A39" t="s">
        <v>410</v>
      </c>
      <c r="B39" t="s">
        <v>411</v>
      </c>
    </row>
    <row r="40" spans="1:4" x14ac:dyDescent="0.35">
      <c r="B40" t="s">
        <v>412</v>
      </c>
    </row>
    <row r="41" spans="1:4" x14ac:dyDescent="0.35">
      <c r="B41" t="s">
        <v>383</v>
      </c>
    </row>
    <row r="42" spans="1:4" x14ac:dyDescent="0.35">
      <c r="B42" t="s">
        <v>369</v>
      </c>
    </row>
    <row r="43" spans="1:4" x14ac:dyDescent="0.35">
      <c r="B43" t="s">
        <v>413</v>
      </c>
    </row>
    <row r="45" spans="1:4" x14ac:dyDescent="0.35">
      <c r="A45" t="s">
        <v>495</v>
      </c>
      <c r="B45" t="s">
        <v>496</v>
      </c>
    </row>
    <row r="46" spans="1:4" x14ac:dyDescent="0.35">
      <c r="B46" t="s">
        <v>497</v>
      </c>
    </row>
    <row r="47" spans="1:4" x14ac:dyDescent="0.35">
      <c r="B47" t="s">
        <v>591</v>
      </c>
    </row>
    <row r="48" spans="1:4" x14ac:dyDescent="0.35">
      <c r="B48" t="s">
        <v>498</v>
      </c>
      <c r="C48" t="s">
        <v>325</v>
      </c>
      <c r="D48" t="s">
        <v>499</v>
      </c>
    </row>
    <row r="50" spans="1:4" x14ac:dyDescent="0.35">
      <c r="A50" s="315" t="s">
        <v>520</v>
      </c>
      <c r="B50" t="s">
        <v>517</v>
      </c>
    </row>
    <row r="51" spans="1:4" x14ac:dyDescent="0.35">
      <c r="B51" t="s">
        <v>518</v>
      </c>
      <c r="C51" t="s">
        <v>325</v>
      </c>
      <c r="D51" t="s">
        <v>519</v>
      </c>
    </row>
    <row r="53" spans="1:4" x14ac:dyDescent="0.35">
      <c r="A53" t="s">
        <v>526</v>
      </c>
      <c r="B53" t="s">
        <v>527</v>
      </c>
      <c r="C53" t="s">
        <v>325</v>
      </c>
      <c r="D53" t="s">
        <v>528</v>
      </c>
    </row>
    <row r="55" spans="1:4" x14ac:dyDescent="0.35">
      <c r="A55" t="s">
        <v>534</v>
      </c>
      <c r="B55" t="s">
        <v>535</v>
      </c>
      <c r="C55" t="s">
        <v>325</v>
      </c>
      <c r="D55" t="s">
        <v>536</v>
      </c>
    </row>
    <row r="57" spans="1:4" x14ac:dyDescent="0.35">
      <c r="A57" t="s">
        <v>554</v>
      </c>
      <c r="B57" t="s">
        <v>555</v>
      </c>
      <c r="C57" t="s">
        <v>325</v>
      </c>
      <c r="D57" t="s">
        <v>556</v>
      </c>
    </row>
    <row r="59" spans="1:4" x14ac:dyDescent="0.35">
      <c r="A59" t="s">
        <v>582</v>
      </c>
      <c r="B59" t="s">
        <v>583</v>
      </c>
      <c r="C59" t="s">
        <v>86</v>
      </c>
      <c r="D59" t="s">
        <v>584</v>
      </c>
    </row>
    <row r="61" spans="1:4" x14ac:dyDescent="0.35">
      <c r="A61" t="s">
        <v>592</v>
      </c>
      <c r="B61" t="s">
        <v>593</v>
      </c>
      <c r="C61" t="s">
        <v>325</v>
      </c>
      <c r="D61" t="s">
        <v>594</v>
      </c>
    </row>
    <row r="63" spans="1:4" x14ac:dyDescent="0.35">
      <c r="A63" t="s">
        <v>600</v>
      </c>
      <c r="B63" t="s">
        <v>601</v>
      </c>
    </row>
    <row r="64" spans="1:4" x14ac:dyDescent="0.35">
      <c r="B64" t="s">
        <v>602</v>
      </c>
      <c r="C64" t="s">
        <v>325</v>
      </c>
      <c r="D64" t="s">
        <v>594</v>
      </c>
    </row>
    <row r="66" spans="1:4" x14ac:dyDescent="0.35">
      <c r="A66" t="s">
        <v>603</v>
      </c>
      <c r="B66" t="s">
        <v>604</v>
      </c>
      <c r="C66" t="s">
        <v>86</v>
      </c>
      <c r="D66" t="s">
        <v>605</v>
      </c>
    </row>
    <row r="67" spans="1:4" x14ac:dyDescent="0.35">
      <c r="B67" t="s">
        <v>608</v>
      </c>
    </row>
    <row r="68" spans="1:4" x14ac:dyDescent="0.35">
      <c r="B68" t="s">
        <v>609</v>
      </c>
    </row>
    <row r="70" spans="1:4" x14ac:dyDescent="0.35">
      <c r="A70" t="s">
        <v>610</v>
      </c>
      <c r="B70" t="s">
        <v>611</v>
      </c>
      <c r="C70" t="s">
        <v>325</v>
      </c>
      <c r="D70" t="s">
        <v>594</v>
      </c>
    </row>
    <row r="72" spans="1:4" x14ac:dyDescent="0.35">
      <c r="A72" t="s">
        <v>612</v>
      </c>
      <c r="B72" t="s">
        <v>613</v>
      </c>
      <c r="C72" t="s">
        <v>325</v>
      </c>
      <c r="D72" t="s">
        <v>594</v>
      </c>
    </row>
    <row r="74" spans="1:4" x14ac:dyDescent="0.35">
      <c r="A74" t="s">
        <v>614</v>
      </c>
      <c r="B74" t="s">
        <v>615</v>
      </c>
      <c r="C74" t="s">
        <v>325</v>
      </c>
      <c r="D74" t="s">
        <v>616</v>
      </c>
    </row>
    <row r="76" spans="1:4" x14ac:dyDescent="0.35">
      <c r="A76" t="s">
        <v>621</v>
      </c>
      <c r="B76" t="s">
        <v>622</v>
      </c>
    </row>
    <row r="77" spans="1:4" x14ac:dyDescent="0.35">
      <c r="B77" t="s">
        <v>623</v>
      </c>
    </row>
    <row r="78" spans="1:4" x14ac:dyDescent="0.35">
      <c r="B78" t="s">
        <v>624</v>
      </c>
      <c r="C78" t="s">
        <v>325</v>
      </c>
      <c r="D78" t="s">
        <v>625</v>
      </c>
    </row>
    <row r="80" spans="1:4" x14ac:dyDescent="0.35">
      <c r="A80" t="s">
        <v>634</v>
      </c>
      <c r="B80" t="s">
        <v>640</v>
      </c>
    </row>
    <row r="81" spans="1:4" x14ac:dyDescent="0.35">
      <c r="B81" t="s">
        <v>641</v>
      </c>
      <c r="C81" t="s">
        <v>325</v>
      </c>
      <c r="D81" t="s">
        <v>635</v>
      </c>
    </row>
    <row r="83" spans="1:4" x14ac:dyDescent="0.35">
      <c r="A83" t="s">
        <v>647</v>
      </c>
      <c r="B83" t="s">
        <v>648</v>
      </c>
      <c r="C83" t="s">
        <v>325</v>
      </c>
      <c r="D83" t="s">
        <v>649</v>
      </c>
    </row>
    <row r="85" spans="1:4" x14ac:dyDescent="0.35">
      <c r="A85" t="s">
        <v>657</v>
      </c>
      <c r="B85" t="s">
        <v>658</v>
      </c>
    </row>
    <row r="86" spans="1:4" x14ac:dyDescent="0.35">
      <c r="B86" t="s">
        <v>659</v>
      </c>
      <c r="C86" t="s">
        <v>325</v>
      </c>
      <c r="D86" t="s">
        <v>660</v>
      </c>
    </row>
    <row r="88" spans="1:4" x14ac:dyDescent="0.35">
      <c r="A88" t="s">
        <v>662</v>
      </c>
      <c r="B88" t="s">
        <v>663</v>
      </c>
      <c r="C88" t="s">
        <v>325</v>
      </c>
      <c r="D88" t="s">
        <v>664</v>
      </c>
    </row>
  </sheetData>
  <phoneticPr fontId="71" type="noConversion"/>
  <pageMargins left="0.7" right="0.7" top="0.75" bottom="0.75" header="0.3" footer="0.3"/>
  <pageSetup orientation="portrait" horizontalDpi="1200" verticalDpi="1200"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AA106"/>
  <sheetViews>
    <sheetView showGridLines="0" tabSelected="1" zoomScaleNormal="100" workbookViewId="0"/>
  </sheetViews>
  <sheetFormatPr defaultColWidth="0" defaultRowHeight="14.5" zeroHeight="1" x14ac:dyDescent="0.35"/>
  <cols>
    <col min="1" max="1" width="20.7265625" style="19" customWidth="1"/>
    <col min="2" max="2" width="16.1796875" style="19" customWidth="1"/>
    <col min="3" max="6" width="13.81640625" style="19" customWidth="1"/>
    <col min="7" max="7" width="1.81640625" style="19" customWidth="1"/>
    <col min="8" max="8" width="12.54296875" style="19" customWidth="1"/>
    <col min="9" max="9" width="13.81640625" style="19" customWidth="1"/>
    <col min="10" max="10" width="15.453125" style="19" customWidth="1"/>
    <col min="11" max="11" width="12.54296875" style="19" customWidth="1"/>
    <col min="12" max="12" width="16.26953125" style="19" customWidth="1"/>
    <col min="13" max="13" width="4.7265625" style="19" customWidth="1"/>
    <col min="14" max="16384" width="0" style="19" hidden="1"/>
  </cols>
  <sheetData>
    <row r="1" spans="1:27" ht="55" customHeight="1" x14ac:dyDescent="0.35">
      <c r="A1" s="228" t="str">
        <f>Development!A3&amp;" Electric Vehicle Make-Ready Program"</f>
        <v>2024 Electric Vehicle Make-Ready Program</v>
      </c>
      <c r="B1" s="224"/>
      <c r="C1" s="224"/>
      <c r="D1" s="224"/>
      <c r="E1" s="224"/>
      <c r="F1" s="224"/>
      <c r="G1" s="224"/>
      <c r="H1" s="224"/>
      <c r="I1" s="226"/>
      <c r="J1" s="226"/>
      <c r="K1" s="226"/>
      <c r="L1" s="226"/>
      <c r="M1" s="226"/>
      <c r="Q1" s="48"/>
      <c r="R1" s="48"/>
      <c r="S1" s="48"/>
      <c r="T1" s="48"/>
      <c r="U1" s="48"/>
      <c r="V1" s="48"/>
      <c r="W1" s="48"/>
      <c r="X1" s="48"/>
      <c r="Y1" s="48"/>
      <c r="Z1" s="48"/>
      <c r="AA1" s="48"/>
    </row>
    <row r="2" spans="1:27" ht="55" customHeight="1" thickBot="1" x14ac:dyDescent="0.4">
      <c r="A2" s="252" t="str">
        <f>"Electric Vehicle Make-Ready Program, Version "&amp;Development!$A$2</f>
        <v>Electric Vehicle Make-Ready Program, Version 2.0</v>
      </c>
      <c r="B2" s="253"/>
      <c r="C2" s="253"/>
      <c r="D2" s="253"/>
      <c r="E2" s="253"/>
      <c r="F2" s="253"/>
      <c r="G2" s="253"/>
      <c r="H2" s="253"/>
      <c r="I2" s="254"/>
      <c r="J2" s="254"/>
      <c r="K2" s="254"/>
      <c r="L2" s="254"/>
      <c r="M2" s="254"/>
    </row>
    <row r="3" spans="1:27" s="147" customFormat="1" ht="81.650000000000006" customHeight="1" thickTop="1" x14ac:dyDescent="0.3">
      <c r="A3" s="408" t="s">
        <v>415</v>
      </c>
      <c r="B3" s="408"/>
      <c r="C3" s="408"/>
      <c r="D3" s="408"/>
      <c r="E3" s="408"/>
      <c r="F3" s="408"/>
      <c r="G3" s="408"/>
      <c r="H3" s="408"/>
      <c r="I3" s="408"/>
      <c r="J3" s="408"/>
      <c r="K3" s="408"/>
      <c r="L3" s="408"/>
      <c r="M3" s="408"/>
    </row>
    <row r="4" spans="1:27" ht="18.5" thickBot="1" x14ac:dyDescent="0.45">
      <c r="A4" s="413" t="s">
        <v>33</v>
      </c>
      <c r="B4" s="413"/>
      <c r="C4" s="413"/>
      <c r="D4" s="413"/>
      <c r="E4" s="413"/>
      <c r="F4" s="413"/>
      <c r="G4" s="413"/>
      <c r="H4" s="413"/>
      <c r="I4" s="413"/>
      <c r="J4" s="413"/>
      <c r="K4" s="413"/>
      <c r="L4" s="413"/>
    </row>
    <row r="5" spans="1:27" ht="28" customHeight="1" x14ac:dyDescent="0.4">
      <c r="A5" s="414" t="s">
        <v>416</v>
      </c>
      <c r="B5" s="414"/>
      <c r="C5" s="411"/>
      <c r="D5" s="411"/>
      <c r="E5" s="411"/>
      <c r="F5" s="411"/>
      <c r="G5" s="46"/>
      <c r="H5" s="46"/>
      <c r="I5" s="46"/>
      <c r="J5" s="85" t="s">
        <v>73</v>
      </c>
      <c r="K5" s="411"/>
      <c r="L5" s="411"/>
    </row>
    <row r="6" spans="1:27" ht="28" customHeight="1" x14ac:dyDescent="0.4">
      <c r="A6" s="414" t="s">
        <v>418</v>
      </c>
      <c r="B6" s="414"/>
      <c r="C6" s="411"/>
      <c r="D6" s="411"/>
      <c r="E6" s="411"/>
      <c r="F6" s="411"/>
    </row>
    <row r="7" spans="1:27" ht="28" customHeight="1" x14ac:dyDescent="0.4">
      <c r="A7" s="414" t="s">
        <v>89</v>
      </c>
      <c r="B7" s="414"/>
      <c r="C7" s="412"/>
      <c r="D7" s="412"/>
      <c r="E7" s="412"/>
      <c r="F7" s="412"/>
      <c r="G7" s="46"/>
      <c r="H7" s="46"/>
      <c r="I7" s="46"/>
      <c r="J7" s="85" t="s">
        <v>417</v>
      </c>
      <c r="K7" s="415"/>
      <c r="L7" s="411"/>
    </row>
    <row r="8" spans="1:27" ht="28" customHeight="1" x14ac:dyDescent="0.4">
      <c r="A8" s="167" t="s">
        <v>46</v>
      </c>
      <c r="B8" s="82"/>
      <c r="C8" s="412"/>
      <c r="D8" s="412"/>
      <c r="E8" s="412"/>
      <c r="F8" s="412"/>
      <c r="G8" s="46"/>
      <c r="H8" s="85" t="s">
        <v>0</v>
      </c>
      <c r="I8" s="411"/>
      <c r="J8" s="411"/>
      <c r="K8" s="85" t="s">
        <v>1</v>
      </c>
      <c r="L8" s="368"/>
    </row>
    <row r="9" spans="1:27" ht="28" customHeight="1" x14ac:dyDescent="0.4">
      <c r="A9" s="166" t="s">
        <v>74</v>
      </c>
      <c r="B9" s="167"/>
      <c r="C9" s="412"/>
      <c r="D9" s="412"/>
      <c r="E9" s="412"/>
      <c r="F9" s="412"/>
      <c r="G9" s="46"/>
      <c r="H9" s="85" t="s">
        <v>0</v>
      </c>
      <c r="I9" s="411"/>
      <c r="J9" s="411"/>
      <c r="K9" s="85" t="s">
        <v>1</v>
      </c>
      <c r="L9" s="368"/>
    </row>
    <row r="10" spans="1:27" ht="28" customHeight="1" x14ac:dyDescent="0.4">
      <c r="A10" s="82"/>
      <c r="B10" s="82"/>
      <c r="C10" s="234"/>
      <c r="D10" s="234"/>
      <c r="E10" s="234"/>
      <c r="F10" s="234"/>
      <c r="G10" s="46"/>
      <c r="H10" s="46"/>
      <c r="I10" s="420" t="s">
        <v>2</v>
      </c>
      <c r="J10" s="420"/>
      <c r="K10" s="417"/>
      <c r="L10" s="417"/>
    </row>
    <row r="11" spans="1:27" ht="28" customHeight="1" x14ac:dyDescent="0.4">
      <c r="A11" s="82" t="s">
        <v>49</v>
      </c>
      <c r="B11" s="82"/>
      <c r="C11" s="411"/>
      <c r="D11" s="411"/>
      <c r="E11" s="411"/>
      <c r="F11" s="411"/>
      <c r="G11" s="46"/>
      <c r="H11" s="46"/>
      <c r="I11" s="421" t="s">
        <v>50</v>
      </c>
      <c r="J11" s="421"/>
      <c r="K11" s="418"/>
      <c r="L11" s="418"/>
    </row>
    <row r="12" spans="1:27" ht="28" customHeight="1" x14ac:dyDescent="0.35">
      <c r="A12" s="82" t="s">
        <v>4</v>
      </c>
      <c r="B12" s="82"/>
      <c r="C12" s="419"/>
      <c r="D12" s="419"/>
      <c r="E12" s="419"/>
      <c r="F12" s="419"/>
      <c r="G12" s="46"/>
      <c r="H12" s="46"/>
      <c r="I12"/>
      <c r="J12"/>
      <c r="K12"/>
      <c r="L12"/>
    </row>
    <row r="13" spans="1:27" ht="31" customHeight="1" x14ac:dyDescent="0.35">
      <c r="A13" s="84"/>
      <c r="B13" s="84"/>
      <c r="C13" s="46"/>
      <c r="D13" s="46"/>
      <c r="E13" s="46"/>
      <c r="F13" s="46"/>
      <c r="G13" s="46"/>
      <c r="H13" s="46"/>
      <c r="I13" s="46"/>
      <c r="J13" s="46"/>
      <c r="K13" s="46"/>
      <c r="L13" s="46"/>
      <c r="M13"/>
    </row>
    <row r="14" spans="1:27" ht="28" customHeight="1" x14ac:dyDescent="0.4">
      <c r="A14" s="249" t="s">
        <v>203</v>
      </c>
      <c r="B14" s="49"/>
      <c r="C14" s="404" t="s">
        <v>87</v>
      </c>
      <c r="D14" s="404"/>
      <c r="E14"/>
      <c r="F14"/>
      <c r="G14"/>
      <c r="H14"/>
      <c r="I14"/>
      <c r="J14" s="49" t="s">
        <v>197</v>
      </c>
      <c r="K14" s="404" t="s">
        <v>87</v>
      </c>
      <c r="L14" s="404"/>
    </row>
    <row r="15" spans="1:27" ht="14.5" customHeight="1" x14ac:dyDescent="0.35">
      <c r="A15" s="251" t="s">
        <v>204</v>
      </c>
      <c r="B15" s="250"/>
      <c r="C15" s="250"/>
      <c r="D15" s="46"/>
      <c r="E15" s="46"/>
      <c r="F15" s="46"/>
      <c r="G15" s="46"/>
      <c r="H15" s="46"/>
      <c r="I15" s="46"/>
      <c r="J15" s="84"/>
      <c r="K15" s="84"/>
      <c r="L15" s="84"/>
    </row>
    <row r="16" spans="1:27" ht="14.5" customHeight="1" x14ac:dyDescent="0.35">
      <c r="A16" s="251"/>
      <c r="B16" s="250"/>
      <c r="C16" s="250"/>
      <c r="D16" s="46"/>
      <c r="E16" s="46"/>
      <c r="F16" s="46"/>
      <c r="G16" s="46"/>
      <c r="H16" s="46"/>
      <c r="I16" s="46"/>
      <c r="J16" s="84"/>
      <c r="K16" s="84"/>
      <c r="L16" s="84"/>
    </row>
    <row r="17" spans="1:12" ht="18.5" thickBot="1" x14ac:dyDescent="0.45">
      <c r="A17" s="410" t="s">
        <v>198</v>
      </c>
      <c r="B17" s="410"/>
      <c r="C17" s="410"/>
      <c r="D17" s="410"/>
      <c r="E17" s="410"/>
      <c r="F17" s="410"/>
      <c r="G17" s="410"/>
      <c r="H17" s="410"/>
      <c r="I17" s="410"/>
      <c r="J17" s="410"/>
      <c r="K17" s="410"/>
      <c r="L17" s="410"/>
    </row>
    <row r="18" spans="1:12" ht="28" customHeight="1" x14ac:dyDescent="0.4">
      <c r="A18" s="414" t="s">
        <v>595</v>
      </c>
      <c r="B18" s="414"/>
      <c r="C18" s="360" t="s">
        <v>87</v>
      </c>
      <c r="D18"/>
    </row>
    <row r="19" spans="1:12" ht="28" customHeight="1" x14ac:dyDescent="0.4">
      <c r="A19" s="414" t="s">
        <v>199</v>
      </c>
      <c r="B19" s="414"/>
      <c r="C19" s="404"/>
      <c r="D19" s="404"/>
      <c r="E19" s="404"/>
      <c r="F19" s="404"/>
      <c r="G19" s="46"/>
      <c r="H19" s="46"/>
      <c r="I19" s="46"/>
      <c r="J19"/>
      <c r="K19"/>
      <c r="L19"/>
    </row>
    <row r="20" spans="1:12" ht="28" customHeight="1" x14ac:dyDescent="0.4">
      <c r="A20" s="167" t="s">
        <v>46</v>
      </c>
      <c r="B20" s="82"/>
      <c r="C20" s="404" t="str">
        <f>IF($C$18="Select…","",IF(OR($C$18="No",C8=""),"",C8))</f>
        <v/>
      </c>
      <c r="D20" s="404"/>
      <c r="E20" s="404"/>
      <c r="F20" s="404"/>
      <c r="G20" s="46"/>
      <c r="H20" s="85" t="s">
        <v>0</v>
      </c>
      <c r="I20" s="416" t="str">
        <f>IF($C$18="Select…","",IF(OR($C$18="No",I8=""),"",I8))</f>
        <v/>
      </c>
      <c r="J20" s="416"/>
      <c r="K20" s="85" t="s">
        <v>1</v>
      </c>
      <c r="L20" s="301" t="str">
        <f>IF($C$18="Select…","",IF(OR($C$18="No",L8=""),"",L8))</f>
        <v/>
      </c>
    </row>
    <row r="21" spans="1:12" ht="28" customHeight="1" x14ac:dyDescent="0.4">
      <c r="A21" s="166" t="s">
        <v>74</v>
      </c>
      <c r="B21" s="167"/>
      <c r="C21" s="404" t="str">
        <f>IF($C$18="Select…","",IF(OR($C$18="No",C9=""),"",C9))</f>
        <v/>
      </c>
      <c r="D21" s="404"/>
      <c r="E21" s="404"/>
      <c r="F21" s="404"/>
      <c r="G21" s="46"/>
      <c r="H21" s="85" t="s">
        <v>0</v>
      </c>
      <c r="I21" s="416" t="str">
        <f>IF($C$18="Select…","",IF(OR($C$18="No",I9=""),"",I9))</f>
        <v/>
      </c>
      <c r="J21" s="416"/>
      <c r="K21" s="85" t="s">
        <v>1</v>
      </c>
      <c r="L21" s="301" t="str">
        <f>IF($C$18="Select…","",IF(OR($C$18="No",L9=""),"",L9))</f>
        <v/>
      </c>
    </row>
    <row r="22" spans="1:12" ht="28" customHeight="1" x14ac:dyDescent="0.4">
      <c r="A22" s="166" t="s">
        <v>537</v>
      </c>
      <c r="B22" s="167"/>
      <c r="C22" s="404"/>
      <c r="D22" s="404"/>
      <c r="E22" s="404"/>
      <c r="F22" s="404"/>
      <c r="G22" s="46"/>
      <c r="H22" s="85"/>
      <c r="I22"/>
      <c r="J22"/>
      <c r="K22"/>
      <c r="L22"/>
    </row>
    <row r="23" spans="1:12" ht="28" customHeight="1" x14ac:dyDescent="0.4">
      <c r="A23" s="166" t="s">
        <v>200</v>
      </c>
      <c r="B23" s="167"/>
      <c r="C23" s="404"/>
      <c r="D23" s="404"/>
      <c r="E23" s="404"/>
      <c r="F23" s="404"/>
      <c r="G23" s="46"/>
      <c r="H23" s="46"/>
    </row>
    <row r="24" spans="1:12" ht="28" customHeight="1" x14ac:dyDescent="0.35">
      <c r="A24" s="166"/>
      <c r="B24" s="167"/>
      <c r="C24"/>
      <c r="D24"/>
      <c r="E24"/>
      <c r="F24"/>
      <c r="G24"/>
      <c r="H24" s="46"/>
    </row>
    <row r="25" spans="1:12" ht="28" customHeight="1" x14ac:dyDescent="0.4">
      <c r="A25" s="82" t="s">
        <v>71</v>
      </c>
      <c r="B25" s="82"/>
      <c r="C25" s="404" t="str">
        <f>IF($C$18="Select…","",IF(OR($C$18="No",C7=""),"",C7))</f>
        <v/>
      </c>
      <c r="D25" s="404"/>
      <c r="E25" s="404"/>
      <c r="F25" s="404"/>
      <c r="G25" s="46"/>
      <c r="H25" s="46"/>
      <c r="I25" s="85" t="s">
        <v>2</v>
      </c>
      <c r="J25" s="85"/>
      <c r="K25" s="424" t="str">
        <f>IF($C$18="Select…","",IF(OR($C$18="No",K10=""),"",K10))</f>
        <v/>
      </c>
      <c r="L25" s="424"/>
    </row>
    <row r="26" spans="1:12" customFormat="1" ht="28" customHeight="1" x14ac:dyDescent="0.4">
      <c r="A26" s="82" t="s">
        <v>4</v>
      </c>
      <c r="B26" s="82"/>
      <c r="C26" s="404" t="str">
        <f>IF($C$18="Select…","",IF(OR($C$18="No",C12=""),"",C12))</f>
        <v/>
      </c>
      <c r="D26" s="404"/>
      <c r="E26" s="404"/>
      <c r="F26" s="404"/>
      <c r="G26" s="46"/>
      <c r="H26" s="46"/>
      <c r="I26" s="85" t="s">
        <v>50</v>
      </c>
      <c r="J26" s="85"/>
      <c r="K26" s="424" t="str">
        <f>IF($C$18="Select…","",IF(OR($C$18="No",K11=""),"",K11))</f>
        <v/>
      </c>
      <c r="L26" s="424"/>
    </row>
    <row r="27" spans="1:12" customFormat="1" ht="28" customHeight="1" x14ac:dyDescent="0.35">
      <c r="A27" s="84"/>
      <c r="B27" s="84"/>
      <c r="C27" s="46"/>
      <c r="D27" s="46"/>
      <c r="E27" s="46"/>
      <c r="F27" s="46"/>
      <c r="G27" s="46"/>
      <c r="H27" s="46"/>
      <c r="I27" s="46"/>
      <c r="J27" s="46"/>
      <c r="K27" s="46"/>
      <c r="L27" s="46"/>
    </row>
    <row r="28" spans="1:12" customFormat="1" ht="28" customHeight="1" x14ac:dyDescent="0.4">
      <c r="J28" s="49" t="s">
        <v>197</v>
      </c>
      <c r="K28" s="404" t="s">
        <v>87</v>
      </c>
      <c r="L28" s="404"/>
    </row>
    <row r="29" spans="1:12" ht="18.5" thickBot="1" x14ac:dyDescent="0.45">
      <c r="A29" s="410" t="s">
        <v>201</v>
      </c>
      <c r="B29" s="410"/>
      <c r="C29" s="410"/>
      <c r="D29" s="410"/>
      <c r="E29" s="410"/>
      <c r="F29" s="410"/>
      <c r="G29" s="410"/>
      <c r="H29" s="410"/>
      <c r="I29" s="410"/>
      <c r="J29" s="410"/>
      <c r="K29" s="410"/>
      <c r="L29" s="410"/>
    </row>
    <row r="30" spans="1:12" ht="28" customHeight="1" x14ac:dyDescent="0.4">
      <c r="A30" s="414" t="s">
        <v>199</v>
      </c>
      <c r="B30" s="414"/>
      <c r="C30" s="404"/>
      <c r="D30" s="404"/>
      <c r="E30" s="404"/>
      <c r="F30" s="404"/>
      <c r="G30" s="46"/>
      <c r="H30" s="46"/>
      <c r="I30" s="46"/>
      <c r="J30"/>
      <c r="K30"/>
      <c r="L30"/>
    </row>
    <row r="31" spans="1:12" ht="28" customHeight="1" x14ac:dyDescent="0.4">
      <c r="A31" s="414" t="s">
        <v>202</v>
      </c>
      <c r="B31" s="414"/>
      <c r="C31" s="426"/>
      <c r="D31" s="426"/>
      <c r="E31" s="426"/>
      <c r="F31" s="426"/>
      <c r="G31" s="46"/>
      <c r="H31" s="85" t="s">
        <v>0</v>
      </c>
      <c r="I31" s="404"/>
      <c r="J31" s="404"/>
      <c r="K31" s="85" t="s">
        <v>1</v>
      </c>
      <c r="L31" s="301"/>
    </row>
    <row r="32" spans="1:12" ht="28" customHeight="1" x14ac:dyDescent="0.35">
      <c r="A32" s="166"/>
      <c r="B32" s="167"/>
      <c r="C32"/>
      <c r="D32"/>
      <c r="E32"/>
      <c r="F32"/>
      <c r="G32"/>
      <c r="H32" s="46"/>
    </row>
    <row r="33" spans="1:12" ht="28" customHeight="1" x14ac:dyDescent="0.4">
      <c r="A33" s="414" t="s">
        <v>71</v>
      </c>
      <c r="B33" s="414"/>
      <c r="C33" s="404"/>
      <c r="D33" s="404"/>
      <c r="E33" s="404"/>
      <c r="F33" s="404"/>
      <c r="G33" s="46"/>
      <c r="H33" s="46"/>
      <c r="I33" s="421" t="s">
        <v>2</v>
      </c>
      <c r="J33" s="421"/>
      <c r="K33" s="423"/>
      <c r="L33" s="423"/>
    </row>
    <row r="34" spans="1:12" ht="28" customHeight="1" x14ac:dyDescent="0.4">
      <c r="A34" s="414" t="s">
        <v>4</v>
      </c>
      <c r="B34" s="414"/>
      <c r="C34" s="425"/>
      <c r="D34" s="426"/>
      <c r="E34" s="426"/>
      <c r="F34" s="426"/>
      <c r="G34" s="46"/>
      <c r="H34" s="46"/>
      <c r="I34" s="421" t="s">
        <v>50</v>
      </c>
      <c r="J34" s="421"/>
      <c r="K34" s="422"/>
      <c r="L34" s="422"/>
    </row>
    <row r="35" spans="1:12" customFormat="1" ht="28" customHeight="1" x14ac:dyDescent="0.35">
      <c r="A35" s="84"/>
      <c r="B35" s="84"/>
      <c r="C35" s="46"/>
      <c r="D35" s="46"/>
      <c r="E35" s="46"/>
      <c r="F35" s="46"/>
      <c r="G35" s="46"/>
      <c r="H35" s="46"/>
      <c r="I35" s="46"/>
      <c r="J35" s="46"/>
      <c r="K35" s="46"/>
      <c r="L35" s="46"/>
    </row>
    <row r="36" spans="1:12" customFormat="1" ht="28" customHeight="1" x14ac:dyDescent="0.4">
      <c r="J36" s="49" t="s">
        <v>197</v>
      </c>
      <c r="K36" s="416" t="s">
        <v>87</v>
      </c>
      <c r="L36" s="416"/>
    </row>
    <row r="37" spans="1:12" x14ac:dyDescent="0.35">
      <c r="A37" s="82"/>
      <c r="B37" s="82"/>
      <c r="C37" s="84"/>
      <c r="D37" s="84"/>
      <c r="E37" s="84"/>
      <c r="F37" s="84"/>
      <c r="G37" s="46"/>
      <c r="H37" s="24"/>
      <c r="I37" s="84"/>
      <c r="J37" s="84"/>
      <c r="K37" s="84"/>
      <c r="L37" s="84"/>
    </row>
    <row r="38" spans="1:12" ht="18.5" thickBot="1" x14ac:dyDescent="0.45">
      <c r="A38" s="410" t="s">
        <v>419</v>
      </c>
      <c r="B38" s="410"/>
      <c r="C38" s="410"/>
      <c r="D38" s="410"/>
      <c r="E38" s="410"/>
      <c r="F38" s="410"/>
      <c r="G38" s="410"/>
      <c r="H38" s="410"/>
      <c r="I38" s="410"/>
      <c r="J38" s="410"/>
      <c r="K38" s="410"/>
      <c r="L38" s="410"/>
    </row>
    <row r="39" spans="1:12" ht="18" x14ac:dyDescent="0.35">
      <c r="A39" s="46"/>
      <c r="B39" s="45"/>
      <c r="C39" s="45"/>
      <c r="D39" s="45"/>
      <c r="E39" s="45"/>
      <c r="F39" s="45"/>
      <c r="G39" s="46"/>
      <c r="H39" s="46"/>
      <c r="J39" s="369" t="s">
        <v>553</v>
      </c>
      <c r="K39" s="429" t="str">
        <f>IF(AND(K40=0,K41=0),"",IF(Qualifying_Index!I19="DNQ","DNQ",Qualifying_Index!D19))</f>
        <v/>
      </c>
      <c r="L39" s="429"/>
    </row>
    <row r="40" spans="1:12" ht="18" customHeight="1" x14ac:dyDescent="0.4">
      <c r="I40" s="46"/>
      <c r="J40" s="369" t="s">
        <v>618</v>
      </c>
      <c r="K40" s="409">
        <f>Qualifying_Index!K19</f>
        <v>0</v>
      </c>
      <c r="L40" s="409"/>
    </row>
    <row r="41" spans="1:12" ht="18" customHeight="1" x14ac:dyDescent="0.4">
      <c r="I41" s="46"/>
      <c r="J41" s="369" t="s">
        <v>420</v>
      </c>
      <c r="K41" s="409">
        <f>IF(Qualifying_Index!C19="No",0,Qualifying_Index!I19)</f>
        <v>0</v>
      </c>
      <c r="L41" s="409"/>
    </row>
    <row r="42" spans="1:12" ht="18" customHeight="1" x14ac:dyDescent="0.4">
      <c r="I42" s="46"/>
      <c r="J42" s="369" t="s">
        <v>626</v>
      </c>
      <c r="K42" s="428">
        <f>Qualifying_Index!J19</f>
        <v>0</v>
      </c>
      <c r="L42" s="428"/>
    </row>
    <row r="43" spans="1:12" ht="18" customHeight="1" x14ac:dyDescent="0.35">
      <c r="F43" s="427" t="s">
        <v>653</v>
      </c>
      <c r="G43" s="427"/>
      <c r="H43" s="427"/>
      <c r="I43" s="427"/>
      <c r="J43" s="427"/>
      <c r="K43" s="427"/>
      <c r="L43" s="427"/>
    </row>
    <row r="44" spans="1:12" ht="43.75" customHeight="1" x14ac:dyDescent="0.35">
      <c r="A44" s="401" t="s">
        <v>543</v>
      </c>
      <c r="B44" s="401"/>
      <c r="C44" s="401"/>
      <c r="D44" s="401"/>
      <c r="E44" s="401"/>
      <c r="F44" s="401"/>
      <c r="G44" s="401"/>
      <c r="H44" s="401"/>
      <c r="I44" s="401"/>
      <c r="J44" s="401"/>
      <c r="K44" s="401"/>
      <c r="L44" s="401"/>
    </row>
    <row r="45" spans="1:12" ht="35.25" customHeight="1" x14ac:dyDescent="0.4">
      <c r="A45" s="402" t="s">
        <v>421</v>
      </c>
      <c r="B45" s="403"/>
      <c r="C45" s="404"/>
      <c r="D45" s="404"/>
      <c r="E45" s="404"/>
      <c r="F45" s="404"/>
      <c r="G45" s="404"/>
      <c r="H45" s="404"/>
      <c r="I45" s="404"/>
      <c r="J45" s="83"/>
      <c r="K45" s="83"/>
      <c r="L45" s="83"/>
    </row>
    <row r="46" spans="1:12" ht="14.5" customHeight="1" x14ac:dyDescent="0.35">
      <c r="A46" s="81"/>
      <c r="B46" s="81"/>
      <c r="C46" s="81"/>
      <c r="D46" s="81"/>
      <c r="E46" s="81"/>
      <c r="F46" s="81"/>
      <c r="G46" s="83"/>
      <c r="H46" s="83"/>
      <c r="I46" s="83"/>
      <c r="J46" s="83"/>
      <c r="K46" s="83"/>
      <c r="L46" s="83"/>
    </row>
    <row r="47" spans="1:12" ht="35.15" customHeight="1" x14ac:dyDescent="0.4">
      <c r="A47" s="402" t="s">
        <v>90</v>
      </c>
      <c r="B47" s="403"/>
      <c r="C47" s="404"/>
      <c r="D47" s="404"/>
      <c r="E47" s="404"/>
      <c r="F47" s="404"/>
      <c r="G47" s="404"/>
      <c r="H47" s="404"/>
      <c r="I47" s="404"/>
    </row>
    <row r="48" spans="1:12" x14ac:dyDescent="0.35">
      <c r="A48" s="80"/>
      <c r="B48" s="81"/>
      <c r="C48" s="83"/>
      <c r="D48" s="83"/>
      <c r="E48" s="83"/>
      <c r="F48" s="83"/>
      <c r="G48" s="83"/>
      <c r="H48" s="83"/>
      <c r="I48" s="83"/>
      <c r="J48" s="46"/>
      <c r="K48" s="46"/>
      <c r="L48" s="46"/>
    </row>
    <row r="49" spans="1:12" ht="35.25" customHeight="1" x14ac:dyDescent="0.4">
      <c r="A49" s="402" t="s">
        <v>617</v>
      </c>
      <c r="B49" s="403"/>
      <c r="C49" s="405"/>
      <c r="D49" s="405"/>
      <c r="E49" s="405"/>
      <c r="F49" s="405"/>
      <c r="G49" s="405"/>
      <c r="H49" s="405"/>
      <c r="I49" s="405"/>
      <c r="J49" s="85" t="s">
        <v>9</v>
      </c>
      <c r="K49" s="406"/>
      <c r="L49" s="407"/>
    </row>
    <row r="50" spans="1:12" x14ac:dyDescent="0.35">
      <c r="A50" s="80"/>
      <c r="B50" s="80"/>
      <c r="C50" s="370" t="s">
        <v>646</v>
      </c>
      <c r="D50" s="46"/>
      <c r="E50" s="46"/>
      <c r="F50" s="46"/>
      <c r="G50" s="46"/>
      <c r="H50" s="46"/>
      <c r="I50" s="46"/>
      <c r="J50" s="24"/>
      <c r="K50" s="18"/>
      <c r="L50" s="18"/>
    </row>
    <row r="51" spans="1:12" x14ac:dyDescent="0.35">
      <c r="A51" s="80"/>
      <c r="B51" s="80"/>
      <c r="C51" s="46"/>
      <c r="D51" s="46"/>
      <c r="E51" s="46"/>
      <c r="F51" s="46"/>
      <c r="G51" s="46"/>
      <c r="H51" s="46"/>
      <c r="I51" s="46"/>
      <c r="J51" s="24"/>
      <c r="K51" s="18"/>
      <c r="L51" s="18"/>
    </row>
    <row r="52" spans="1:12" x14ac:dyDescent="0.35">
      <c r="A52" s="80"/>
      <c r="B52" s="80"/>
      <c r="C52" s="46"/>
      <c r="D52" s="46"/>
      <c r="E52" s="46"/>
      <c r="F52" s="46"/>
      <c r="G52" s="46"/>
      <c r="H52" s="46"/>
      <c r="I52" s="46"/>
      <c r="J52" s="24"/>
      <c r="K52" s="18"/>
      <c r="L52" s="18"/>
    </row>
    <row r="53" spans="1:12" x14ac:dyDescent="0.35">
      <c r="A53" s="80"/>
      <c r="B53" s="80"/>
      <c r="C53" s="46"/>
      <c r="D53" s="46"/>
      <c r="E53" s="46"/>
      <c r="F53" s="46"/>
      <c r="G53" s="46"/>
      <c r="H53" s="46"/>
      <c r="I53" s="46"/>
      <c r="J53" s="24"/>
      <c r="K53" s="18"/>
      <c r="L53" s="18"/>
    </row>
    <row r="54" spans="1:12" x14ac:dyDescent="0.35">
      <c r="A54" s="80"/>
      <c r="B54" s="80"/>
      <c r="C54" s="46"/>
      <c r="D54" s="46"/>
      <c r="E54" s="46"/>
      <c r="F54" s="46"/>
      <c r="G54" s="46"/>
      <c r="H54" s="46"/>
      <c r="I54" s="46"/>
      <c r="J54" s="24"/>
      <c r="K54" s="18"/>
      <c r="L54" s="18"/>
    </row>
    <row r="55" spans="1:12" x14ac:dyDescent="0.35">
      <c r="A55" s="80"/>
      <c r="B55" s="80"/>
      <c r="C55" s="46"/>
      <c r="D55" s="46"/>
      <c r="E55" s="46"/>
      <c r="F55" s="46"/>
      <c r="G55" s="46"/>
      <c r="H55" s="46"/>
      <c r="I55" s="46"/>
      <c r="J55" s="24"/>
      <c r="K55" s="18"/>
      <c r="L55" s="18"/>
    </row>
    <row r="56" spans="1:12" x14ac:dyDescent="0.35">
      <c r="A56" s="80"/>
      <c r="B56" s="80"/>
      <c r="C56" s="46"/>
      <c r="D56" s="46"/>
      <c r="E56" s="46"/>
      <c r="F56" s="46"/>
      <c r="G56" s="46"/>
      <c r="H56" s="46"/>
      <c r="I56" s="46"/>
      <c r="J56" s="24"/>
      <c r="K56" s="18"/>
      <c r="L56" s="18"/>
    </row>
    <row r="57" spans="1:12" x14ac:dyDescent="0.35">
      <c r="A57" s="80"/>
      <c r="B57" s="80"/>
      <c r="C57" s="46"/>
      <c r="D57" s="46"/>
      <c r="E57" s="46"/>
      <c r="F57" s="46"/>
      <c r="G57" s="46"/>
      <c r="H57" s="46"/>
      <c r="I57" s="46"/>
      <c r="J57" s="24"/>
      <c r="K57" s="18"/>
      <c r="L57" s="18"/>
    </row>
    <row r="58" spans="1:12" x14ac:dyDescent="0.35">
      <c r="A58" s="46"/>
      <c r="B58" s="46"/>
      <c r="C58" s="46"/>
      <c r="D58" s="46"/>
      <c r="E58" s="46"/>
      <c r="F58" s="46"/>
      <c r="G58" s="46"/>
      <c r="H58" s="46"/>
      <c r="I58" s="46"/>
      <c r="J58" s="51" t="s">
        <v>75</v>
      </c>
      <c r="K58" s="52" t="s">
        <v>62</v>
      </c>
      <c r="L58" s="302"/>
    </row>
    <row r="59" spans="1:12" x14ac:dyDescent="0.35">
      <c r="A59" s="46"/>
      <c r="B59" s="46"/>
      <c r="C59" s="46"/>
      <c r="D59" s="46"/>
      <c r="E59" s="46"/>
      <c r="F59" s="46"/>
      <c r="G59" s="46"/>
      <c r="H59" s="46"/>
      <c r="I59" s="46"/>
      <c r="J59" s="46"/>
      <c r="K59" s="46"/>
      <c r="L59" s="46"/>
    </row>
    <row r="60" spans="1:12" ht="19.75" customHeight="1" x14ac:dyDescent="0.35">
      <c r="A60" s="28" t="s">
        <v>59</v>
      </c>
      <c r="B60" s="104" t="str">
        <f>Development!A2</f>
        <v>2.0</v>
      </c>
      <c r="C60" s="30"/>
      <c r="D60" s="399"/>
      <c r="E60" s="399"/>
      <c r="F60" s="399"/>
      <c r="G60" s="400"/>
      <c r="H60" s="400"/>
      <c r="I60" s="400"/>
      <c r="J60" s="31"/>
      <c r="K60" s="340" t="s">
        <v>61</v>
      </c>
      <c r="L60" s="33" t="str">
        <f>Development!A4</f>
        <v>7.12.24</v>
      </c>
    </row>
    <row r="61" spans="1:12" x14ac:dyDescent="0.35"/>
    <row r="62" spans="1:12" x14ac:dyDescent="0.35"/>
    <row r="63" spans="1:12" x14ac:dyDescent="0.35"/>
    <row r="64" spans="1:12"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sheetData>
  <sheetProtection algorithmName="SHA-512" hashValue="H4nfzQTGIPEkKpbFf6z34W4ufoLIVisGEEwJxjx+szYe2Fcwx4QA/OdYZIh0WOlGNYTAVC3Kzz3tankFF1eADA==" saltValue="b/S3H49/Bii3ru7JFahkhA==" spinCount="100000" sheet="1" objects="1" scenarios="1"/>
  <mergeCells count="68">
    <mergeCell ref="F43:L43"/>
    <mergeCell ref="A31:B31"/>
    <mergeCell ref="K26:L26"/>
    <mergeCell ref="K40:L40"/>
    <mergeCell ref="K42:L42"/>
    <mergeCell ref="K39:L39"/>
    <mergeCell ref="K36:L36"/>
    <mergeCell ref="K28:L28"/>
    <mergeCell ref="C31:F31"/>
    <mergeCell ref="C30:F30"/>
    <mergeCell ref="A18:B18"/>
    <mergeCell ref="K34:L34"/>
    <mergeCell ref="I34:J34"/>
    <mergeCell ref="I33:J33"/>
    <mergeCell ref="K33:L33"/>
    <mergeCell ref="I31:J31"/>
    <mergeCell ref="A29:L29"/>
    <mergeCell ref="A30:B30"/>
    <mergeCell ref="K25:L25"/>
    <mergeCell ref="A34:B34"/>
    <mergeCell ref="C34:F34"/>
    <mergeCell ref="A33:B33"/>
    <mergeCell ref="C33:F33"/>
    <mergeCell ref="C20:F20"/>
    <mergeCell ref="I20:J20"/>
    <mergeCell ref="C21:F21"/>
    <mergeCell ref="C23:F23"/>
    <mergeCell ref="C26:F26"/>
    <mergeCell ref="I21:J21"/>
    <mergeCell ref="K10:L10"/>
    <mergeCell ref="K11:L11"/>
    <mergeCell ref="C12:F12"/>
    <mergeCell ref="K14:L14"/>
    <mergeCell ref="C14:D14"/>
    <mergeCell ref="I10:J10"/>
    <mergeCell ref="I11:J11"/>
    <mergeCell ref="C25:F25"/>
    <mergeCell ref="C8:F8"/>
    <mergeCell ref="A6:B6"/>
    <mergeCell ref="C6:F6"/>
    <mergeCell ref="I8:J8"/>
    <mergeCell ref="I9:J9"/>
    <mergeCell ref="A3:M3"/>
    <mergeCell ref="K41:L41"/>
    <mergeCell ref="A38:L38"/>
    <mergeCell ref="C22:F22"/>
    <mergeCell ref="C11:F11"/>
    <mergeCell ref="A17:L17"/>
    <mergeCell ref="C9:F9"/>
    <mergeCell ref="A4:L4"/>
    <mergeCell ref="A5:B5"/>
    <mergeCell ref="C5:F5"/>
    <mergeCell ref="K5:L5"/>
    <mergeCell ref="A7:B7"/>
    <mergeCell ref="C7:F7"/>
    <mergeCell ref="K7:L7"/>
    <mergeCell ref="A19:B19"/>
    <mergeCell ref="C19:F19"/>
    <mergeCell ref="D60:F60"/>
    <mergeCell ref="G60:I60"/>
    <mergeCell ref="A44:L44"/>
    <mergeCell ref="A47:B47"/>
    <mergeCell ref="C47:I47"/>
    <mergeCell ref="A49:B49"/>
    <mergeCell ref="C49:I49"/>
    <mergeCell ref="K49:L49"/>
    <mergeCell ref="A45:B45"/>
    <mergeCell ref="C45:I45"/>
  </mergeCells>
  <conditionalFormatting sqref="A1:H1">
    <cfRule type="cellIs" dxfId="47" priority="8" stopIfTrue="1" operator="equal">
      <formula>"Missing Info"</formula>
    </cfRule>
  </conditionalFormatting>
  <conditionalFormatting sqref="K41:L41">
    <cfRule type="expression" dxfId="42" priority="9" stopIfTrue="1">
      <formula>K41=""</formula>
    </cfRule>
  </conditionalFormatting>
  <dataValidations count="3">
    <dataValidation type="whole" operator="greaterThanOrEqual" allowBlank="1" showInputMessage="1" showErrorMessage="1" sqref="C5:F6 K5:L5 L8:L9 L31 L20:L21" xr:uid="{EBC89A71-DF6D-48F5-8CC4-5FCC7BD8BA8E}">
      <formula1>0</formula1>
    </dataValidation>
    <dataValidation type="date" operator="greaterThanOrEqual" allowBlank="1" showInputMessage="1" showErrorMessage="1" sqref="K7:L7" xr:uid="{4326D364-0AF6-4C32-8590-78ECB0091587}">
      <formula1>43831</formula1>
    </dataValidation>
    <dataValidation operator="greaterThanOrEqual" allowBlank="1" showInputMessage="1" showErrorMessage="1" sqref="L58" xr:uid="{79FC5467-F3C4-4ACC-89C5-4D6F1E1C4D9D}"/>
  </dataValidations>
  <pageMargins left="0.7" right="0.7" top="0.75" bottom="0.75" header="0.3" footer="0.3"/>
  <pageSetup scale="4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FB27CE8B-9C65-43C3-9CEF-7B7A77D54AF1}">
            <xm:f>IF('Site Information'!$H$10="DCFC &amp; Level 2",FALSE,TRUE)</xm:f>
            <x14:dxf>
              <font>
                <color theme="0"/>
              </font>
            </x14:dxf>
          </x14:cfRule>
          <xm:sqref>F43:L43</xm:sqref>
        </x14:conditionalFormatting>
        <x14:conditionalFormatting xmlns:xm="http://schemas.microsoft.com/office/excel/2006/main">
          <x14:cfRule type="expression" priority="4" id="{1EA2A920-78C2-4E8B-992E-E8D1F522A90B}">
            <xm:f>Qualifying_Index!$D$83=0</xm:f>
            <x14:dxf>
              <font>
                <color theme="0"/>
              </font>
            </x14:dxf>
          </x14:cfRule>
          <xm:sqref>J40</xm:sqref>
        </x14:conditionalFormatting>
        <x14:conditionalFormatting xmlns:xm="http://schemas.microsoft.com/office/excel/2006/main">
          <x14:cfRule type="expression" priority="3" id="{CB9FFB76-4A6D-4343-8BE7-4608B9812516}">
            <xm:f>Qualifying_Index!$J$19=0</xm:f>
            <x14:dxf>
              <font>
                <color theme="0"/>
              </font>
            </x14:dxf>
          </x14:cfRule>
          <xm:sqref>J42</xm:sqref>
        </x14:conditionalFormatting>
        <x14:conditionalFormatting xmlns:xm="http://schemas.microsoft.com/office/excel/2006/main">
          <x14:cfRule type="expression" priority="5" id="{2B7F4D85-BADE-42C2-A292-D4DFCD0177FC}">
            <xm:f>Qualifying_Index!$D$83=0</xm:f>
            <x14:dxf>
              <font>
                <color theme="0"/>
              </font>
              <border>
                <top style="thin">
                  <color auto="1"/>
                </top>
                <bottom/>
                <vertical/>
                <horizontal/>
              </border>
            </x14:dxf>
          </x14:cfRule>
          <xm:sqref>K40:L40</xm:sqref>
        </x14:conditionalFormatting>
        <x14:conditionalFormatting xmlns:xm="http://schemas.microsoft.com/office/excel/2006/main">
          <x14:cfRule type="expression" priority="2" id="{AC46084A-FA63-47BC-AF52-EE593464507C}">
            <xm:f>Qualifying_Index!$J$19=0</xm:f>
            <x14:dxf>
              <font>
                <color theme="0"/>
              </font>
              <border>
                <top style="thin">
                  <color auto="1"/>
                </top>
                <bottom/>
              </border>
            </x14:dxf>
          </x14:cfRule>
          <xm:sqref>K42:L42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CC36F7C-1D73-4A2A-B219-525A1EAB126F}">
          <x14:formula1>
            <xm:f>References!$A$10:$A$13</xm:f>
          </x14:formula1>
          <xm:sqref>C14</xm:sqref>
        </x14:dataValidation>
        <x14:dataValidation type="list" allowBlank="1" showInputMessage="1" showErrorMessage="1" xr:uid="{EF90F2CD-1D09-4649-8FBE-859E69BEDA37}">
          <x14:formula1>
            <xm:f>References!$A$16:$A$19</xm:f>
          </x14:formula1>
          <xm:sqref>K14:L14 K36:L36 K28</xm:sqref>
        </x14:dataValidation>
        <x14:dataValidation type="list" allowBlank="1" showInputMessage="1" showErrorMessage="1" xr:uid="{F5FDB138-6E55-4F68-B14C-47B07BFE1166}">
          <x14:formula1>
            <xm:f>References!$A$4:$A$6</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FC2A-3D88-4328-9F46-7E6962669F57}">
  <sheetPr codeName="Sheet37">
    <tabColor rgb="FF00B050"/>
  </sheetPr>
  <dimension ref="A1:AA49"/>
  <sheetViews>
    <sheetView showGridLines="0" zoomScaleNormal="100" zoomScaleSheetLayoutView="80" workbookViewId="0"/>
  </sheetViews>
  <sheetFormatPr defaultColWidth="0" defaultRowHeight="0" customHeight="1" zeroHeight="1" x14ac:dyDescent="0.35"/>
  <cols>
    <col min="1" max="1" width="19.81640625" style="19" customWidth="1"/>
    <col min="2" max="2" width="18.453125" style="19" customWidth="1"/>
    <col min="3" max="3" width="13.81640625" style="19" customWidth="1"/>
    <col min="4" max="4" width="19.26953125" style="19" customWidth="1"/>
    <col min="5" max="6" width="16.453125" style="19" customWidth="1"/>
    <col min="7" max="7" width="14.453125" style="19" customWidth="1"/>
    <col min="8" max="8" width="11.54296875" style="19" customWidth="1"/>
    <col min="9" max="9" width="15.81640625" style="19" customWidth="1"/>
    <col min="10" max="10" width="24.1796875" style="19" customWidth="1"/>
    <col min="11" max="11" width="8.81640625" style="19" customWidth="1"/>
    <col min="12" max="12" width="23.54296875" style="19" customWidth="1"/>
    <col min="13" max="13" width="1.81640625" style="19" customWidth="1"/>
    <col min="14" max="16384" width="0" style="19" hidden="1"/>
  </cols>
  <sheetData>
    <row r="1" spans="1:27" ht="55" customHeight="1" x14ac:dyDescent="0.35">
      <c r="A1" s="228" t="str">
        <f>Development!A3&amp;" Electric Vehicle Make-Ready Program"</f>
        <v>2024 Electric Vehicle Make-Ready Program</v>
      </c>
      <c r="B1" s="224"/>
      <c r="C1" s="224"/>
      <c r="D1" s="224"/>
      <c r="E1" s="224"/>
      <c r="F1" s="224"/>
      <c r="G1" s="224"/>
      <c r="H1" s="226"/>
      <c r="I1" s="226"/>
      <c r="J1" s="226"/>
      <c r="K1" s="226"/>
      <c r="L1" s="226"/>
      <c r="M1" s="226"/>
      <c r="Q1" s="48"/>
      <c r="R1" s="48"/>
      <c r="S1" s="48"/>
      <c r="T1" s="48"/>
      <c r="U1" s="48"/>
      <c r="V1" s="48"/>
      <c r="W1" s="48"/>
      <c r="X1" s="48"/>
      <c r="Y1" s="48"/>
      <c r="Z1" s="48"/>
      <c r="AA1" s="48"/>
    </row>
    <row r="2" spans="1:27" ht="55" customHeight="1" thickBot="1" x14ac:dyDescent="0.4">
      <c r="A2" s="230" t="str">
        <f>"Electric Vehicle Make-Ready Program, Version "&amp;Development!$A$2</f>
        <v>Electric Vehicle Make-Ready Program, Version 2.0</v>
      </c>
      <c r="B2" s="231"/>
      <c r="C2" s="231"/>
      <c r="D2" s="231"/>
      <c r="E2" s="231"/>
      <c r="F2" s="237"/>
      <c r="G2" s="224"/>
      <c r="H2" s="226"/>
      <c r="I2" s="226"/>
      <c r="J2" s="226"/>
      <c r="K2" s="226"/>
      <c r="L2" s="226"/>
      <c r="M2" s="226"/>
    </row>
    <row r="3" spans="1:27" ht="15" customHeight="1" thickTop="1" x14ac:dyDescent="0.35">
      <c r="A3" s="147"/>
      <c r="B3" s="147"/>
      <c r="C3" s="147"/>
      <c r="D3" s="147"/>
      <c r="E3" s="147"/>
      <c r="F3" s="147"/>
      <c r="G3" s="147"/>
      <c r="H3" s="147"/>
      <c r="I3" s="147"/>
      <c r="J3" s="147"/>
      <c r="K3" s="147"/>
      <c r="L3" s="147"/>
      <c r="M3" s="147"/>
    </row>
    <row r="4" spans="1:27" ht="17.5" customHeight="1" thickBot="1" x14ac:dyDescent="0.45">
      <c r="A4" s="434" t="s">
        <v>114</v>
      </c>
      <c r="B4" s="434"/>
      <c r="C4" s="434"/>
      <c r="D4" s="434"/>
      <c r="E4" s="434"/>
      <c r="F4" s="434"/>
      <c r="G4" s="434"/>
      <c r="H4" s="434"/>
      <c r="I4" s="434"/>
      <c r="J4" s="434"/>
      <c r="K4" s="434"/>
      <c r="L4" s="434"/>
    </row>
    <row r="5" spans="1:27" ht="18" x14ac:dyDescent="0.4">
      <c r="A5" s="50"/>
      <c r="B5" s="50"/>
      <c r="C5" s="50"/>
      <c r="D5" s="50"/>
      <c r="E5" s="50"/>
      <c r="F5" s="50"/>
      <c r="G5" s="50"/>
      <c r="H5" s="50"/>
      <c r="I5" s="50"/>
      <c r="J5" s="50"/>
      <c r="K5" s="50"/>
      <c r="L5" s="50"/>
    </row>
    <row r="6" spans="1:27" customFormat="1" ht="28" customHeight="1" x14ac:dyDescent="0.4">
      <c r="A6" s="432" t="s">
        <v>205</v>
      </c>
      <c r="B6" s="432"/>
      <c r="C6" s="430" t="s">
        <v>87</v>
      </c>
      <c r="D6" s="430"/>
      <c r="G6" s="168" t="s">
        <v>402</v>
      </c>
      <c r="H6" s="430" t="s">
        <v>87</v>
      </c>
      <c r="I6" s="430"/>
      <c r="J6" s="19"/>
    </row>
    <row r="7" spans="1:27" ht="28" customHeight="1" x14ac:dyDescent="0.4">
      <c r="A7" s="82"/>
      <c r="B7" s="82"/>
      <c r="E7" s="435" t="s">
        <v>597</v>
      </c>
      <c r="F7" s="435"/>
      <c r="G7" s="435"/>
      <c r="H7" s="435"/>
      <c r="I7" s="435"/>
      <c r="J7" s="361"/>
      <c r="L7" s="86"/>
    </row>
    <row r="8" spans="1:27" customFormat="1" ht="28" customHeight="1" x14ac:dyDescent="0.4">
      <c r="A8" s="432" t="s">
        <v>206</v>
      </c>
      <c r="B8" s="432"/>
      <c r="C8" s="430" t="s">
        <v>87</v>
      </c>
      <c r="D8" s="430"/>
      <c r="G8" s="168" t="s">
        <v>210</v>
      </c>
      <c r="H8" s="430" t="s">
        <v>87</v>
      </c>
      <c r="I8" s="430"/>
      <c r="J8" s="238"/>
    </row>
    <row r="9" spans="1:27" customFormat="1" ht="36.65" customHeight="1" x14ac:dyDescent="0.35"/>
    <row r="10" spans="1:27" customFormat="1" ht="35" customHeight="1" x14ac:dyDescent="0.4">
      <c r="A10" s="432" t="s">
        <v>529</v>
      </c>
      <c r="B10" s="432"/>
      <c r="C10" s="430" t="s">
        <v>87</v>
      </c>
      <c r="D10" s="430"/>
      <c r="E10" s="171"/>
      <c r="F10" s="171"/>
      <c r="G10" s="168" t="s">
        <v>450</v>
      </c>
      <c r="H10" s="430" t="s">
        <v>87</v>
      </c>
      <c r="I10" s="430"/>
      <c r="J10" s="436" t="s">
        <v>653</v>
      </c>
      <c r="K10" s="436"/>
      <c r="L10" s="436"/>
    </row>
    <row r="11" spans="1:27" customFormat="1" ht="28" customHeight="1" x14ac:dyDescent="0.35">
      <c r="J11" s="381"/>
      <c r="K11" s="381"/>
    </row>
    <row r="12" spans="1:27" customFormat="1" ht="28" customHeight="1" x14ac:dyDescent="0.4">
      <c r="A12" s="432" t="s">
        <v>530</v>
      </c>
      <c r="B12" s="432"/>
      <c r="C12" s="430" t="s">
        <v>87</v>
      </c>
      <c r="D12" s="430"/>
      <c r="E12" s="19"/>
      <c r="F12" s="19"/>
      <c r="G12" s="168" t="s">
        <v>451</v>
      </c>
      <c r="H12" s="430" t="s">
        <v>87</v>
      </c>
      <c r="I12" s="430"/>
    </row>
    <row r="13" spans="1:27" customFormat="1" ht="28" customHeight="1" x14ac:dyDescent="0.35">
      <c r="E13" s="19"/>
      <c r="F13" s="19"/>
      <c r="G13" s="19"/>
      <c r="H13" s="19"/>
      <c r="I13" s="19"/>
      <c r="J13" s="19"/>
    </row>
    <row r="14" spans="1:27" customFormat="1" ht="28" customHeight="1" x14ac:dyDescent="0.4">
      <c r="A14" s="432" t="s">
        <v>538</v>
      </c>
      <c r="B14" s="432"/>
      <c r="C14" s="430" t="s">
        <v>87</v>
      </c>
      <c r="D14" s="430"/>
      <c r="E14" s="19"/>
      <c r="F14" s="168" t="s">
        <v>375</v>
      </c>
      <c r="G14" s="235" t="s">
        <v>376</v>
      </c>
      <c r="H14" s="430" t="s">
        <v>87</v>
      </c>
      <c r="I14" s="430"/>
      <c r="J14" s="19"/>
    </row>
    <row r="15" spans="1:27" customFormat="1" ht="28" customHeight="1" x14ac:dyDescent="0.4">
      <c r="A15" s="19"/>
      <c r="B15" s="19"/>
      <c r="C15" s="19"/>
      <c r="D15" s="19"/>
      <c r="E15" s="217"/>
      <c r="F15" s="217"/>
      <c r="G15" s="235" t="s">
        <v>377</v>
      </c>
      <c r="H15" s="430" t="s">
        <v>87</v>
      </c>
      <c r="I15" s="430"/>
      <c r="J15" s="19"/>
    </row>
    <row r="16" spans="1:27" customFormat="1" ht="28" customHeight="1" x14ac:dyDescent="0.4">
      <c r="A16" s="19"/>
      <c r="B16" s="19"/>
      <c r="C16" s="19"/>
      <c r="D16" s="19"/>
      <c r="E16" s="217"/>
      <c r="F16" s="217"/>
      <c r="G16" s="235" t="s">
        <v>378</v>
      </c>
      <c r="H16" s="430" t="s">
        <v>87</v>
      </c>
      <c r="I16" s="430"/>
      <c r="J16" s="19"/>
    </row>
    <row r="17" spans="1:13" customFormat="1" ht="35.15" customHeight="1" x14ac:dyDescent="0.4">
      <c r="A17" s="433" t="s">
        <v>233</v>
      </c>
      <c r="B17" s="433"/>
      <c r="C17" s="430" t="s">
        <v>87</v>
      </c>
      <c r="D17" s="430"/>
    </row>
    <row r="18" spans="1:13" customFormat="1" ht="12" customHeight="1" x14ac:dyDescent="0.35">
      <c r="A18" s="236" t="s">
        <v>234</v>
      </c>
      <c r="B18" s="19"/>
    </row>
    <row r="19" spans="1:13" customFormat="1" ht="35.25" customHeight="1" x14ac:dyDescent="0.4">
      <c r="A19" s="217" t="s">
        <v>235</v>
      </c>
      <c r="B19" s="217"/>
      <c r="C19" s="430" t="s">
        <v>87</v>
      </c>
      <c r="D19" s="430"/>
    </row>
    <row r="20" spans="1:13" customFormat="1" ht="10" customHeight="1" x14ac:dyDescent="0.35">
      <c r="A20" s="172" t="s">
        <v>234</v>
      </c>
      <c r="B20" s="19"/>
      <c r="C20" s="19"/>
      <c r="D20" s="19"/>
    </row>
    <row r="21" spans="1:13" customFormat="1" ht="10" customHeight="1" x14ac:dyDescent="0.35">
      <c r="A21" s="19"/>
    </row>
    <row r="22" spans="1:13" customFormat="1" ht="35.15" customHeight="1" x14ac:dyDescent="0.4">
      <c r="A22" s="433" t="s">
        <v>236</v>
      </c>
      <c r="B22" s="433"/>
      <c r="C22" s="430" t="s">
        <v>87</v>
      </c>
      <c r="D22" s="430"/>
      <c r="G22" s="168" t="s">
        <v>552</v>
      </c>
      <c r="H22" s="430" t="s">
        <v>87</v>
      </c>
      <c r="I22" s="430"/>
    </row>
    <row r="23" spans="1:13" ht="35.25" customHeight="1" x14ac:dyDescent="0.4">
      <c r="A23" s="172" t="s">
        <v>234</v>
      </c>
      <c r="G23" s="168" t="s">
        <v>551</v>
      </c>
      <c r="H23" s="430"/>
      <c r="I23" s="430"/>
    </row>
    <row r="24" spans="1:13" ht="10" customHeight="1" x14ac:dyDescent="0.35"/>
    <row r="25" spans="1:13" ht="10" customHeight="1" x14ac:dyDescent="0.35"/>
    <row r="26" spans="1:13" customFormat="1" ht="28" customHeight="1" x14ac:dyDescent="0.35">
      <c r="A26" s="19"/>
    </row>
    <row r="27" spans="1:13" ht="14.5" hidden="1" x14ac:dyDescent="0.35"/>
    <row r="28" spans="1:13" ht="14.5" hidden="1" x14ac:dyDescent="0.35"/>
    <row r="29" spans="1:13" ht="14.5" hidden="1" x14ac:dyDescent="0.35"/>
    <row r="30" spans="1:13" ht="14.5" hidden="1" x14ac:dyDescent="0.35">
      <c r="A30" s="431"/>
      <c r="B30" s="431"/>
      <c r="C30" s="431"/>
      <c r="D30" s="431"/>
      <c r="E30" s="431"/>
      <c r="F30" s="431"/>
      <c r="G30" s="431"/>
      <c r="H30" s="431"/>
      <c r="I30" s="431"/>
      <c r="J30" s="431"/>
      <c r="K30" s="431"/>
      <c r="L30" s="431"/>
    </row>
    <row r="31" spans="1:13" ht="19.75" customHeight="1" x14ac:dyDescent="0.35">
      <c r="A31" s="28" t="s">
        <v>59</v>
      </c>
      <c r="B31" s="104" t="str">
        <f>Development!A2</f>
        <v>2.0</v>
      </c>
      <c r="C31" s="30"/>
      <c r="D31" s="399"/>
      <c r="E31" s="399"/>
      <c r="F31" s="399"/>
      <c r="G31" s="399"/>
      <c r="H31" s="170"/>
      <c r="I31" s="20"/>
      <c r="J31" s="31"/>
      <c r="K31" s="32" t="s">
        <v>61</v>
      </c>
      <c r="L31" s="33" t="str">
        <f>Development!A4</f>
        <v>7.12.24</v>
      </c>
      <c r="M31" s="20"/>
    </row>
    <row r="32" spans="1:13" ht="14.5" hidden="1" x14ac:dyDescent="0.35"/>
    <row r="33" ht="14.5" hidden="1" x14ac:dyDescent="0.35"/>
    <row r="34" ht="14.5" hidden="1" x14ac:dyDescent="0.35"/>
    <row r="35" ht="14.5" hidden="1" x14ac:dyDescent="0.35"/>
    <row r="36" ht="14.5" hidden="1" x14ac:dyDescent="0.35"/>
    <row r="37" ht="14.5" hidden="1" x14ac:dyDescent="0.35"/>
    <row r="38" ht="14.5" hidden="1" x14ac:dyDescent="0.35"/>
    <row r="39" ht="14.5" hidden="1" x14ac:dyDescent="0.35"/>
    <row r="40" ht="14.5" hidden="1" x14ac:dyDescent="0.35"/>
    <row r="41" ht="14.5" hidden="1" x14ac:dyDescent="0.35"/>
    <row r="42" ht="14.5" hidden="1" x14ac:dyDescent="0.35"/>
    <row r="43" ht="14.5" hidden="1" x14ac:dyDescent="0.35"/>
    <row r="44" ht="14.5" hidden="1" x14ac:dyDescent="0.35"/>
    <row r="45" ht="14.5" hidden="1" customHeight="1" x14ac:dyDescent="0.35"/>
    <row r="46" ht="14.5" hidden="1" customHeight="1" x14ac:dyDescent="0.35"/>
    <row r="47" ht="14.5" hidden="1" customHeight="1" x14ac:dyDescent="0.35"/>
    <row r="48" ht="14.5" hidden="1" customHeight="1" x14ac:dyDescent="0.35"/>
    <row r="49" ht="14.5" hidden="1" customHeight="1" x14ac:dyDescent="0.35"/>
  </sheetData>
  <sheetProtection algorithmName="SHA-512" hashValue="/K4AplPw7v/fPhrd5TI6L4GjUyPp9Sg5R6LIk/HpYgcSGueL1aSV/h9F3prseTxvyZN2aDzhMgrL5ZvKAFsd7A==" saltValue="cadwLY7cpdbKml/sihhS3Q==" spinCount="100000" sheet="1" objects="1" scenarios="1"/>
  <mergeCells count="29">
    <mergeCell ref="A17:B17"/>
    <mergeCell ref="A4:L4"/>
    <mergeCell ref="C17:D17"/>
    <mergeCell ref="H10:I10"/>
    <mergeCell ref="H12:I12"/>
    <mergeCell ref="C6:D6"/>
    <mergeCell ref="A6:B6"/>
    <mergeCell ref="A8:B8"/>
    <mergeCell ref="C8:D8"/>
    <mergeCell ref="H8:I8"/>
    <mergeCell ref="H6:I6"/>
    <mergeCell ref="E7:I7"/>
    <mergeCell ref="J10:L10"/>
    <mergeCell ref="H23:I23"/>
    <mergeCell ref="D31:G31"/>
    <mergeCell ref="A30:L30"/>
    <mergeCell ref="C22:D22"/>
    <mergeCell ref="C10:D10"/>
    <mergeCell ref="A10:B10"/>
    <mergeCell ref="A22:B22"/>
    <mergeCell ref="A14:B14"/>
    <mergeCell ref="H14:I14"/>
    <mergeCell ref="A12:B12"/>
    <mergeCell ref="C12:D12"/>
    <mergeCell ref="C19:D19"/>
    <mergeCell ref="H22:I22"/>
    <mergeCell ref="H15:I15"/>
    <mergeCell ref="H16:I16"/>
    <mergeCell ref="C14:D14"/>
  </mergeCells>
  <conditionalFormatting sqref="A1:I1">
    <cfRule type="cellIs" dxfId="40" priority="48" stopIfTrue="1" operator="equal">
      <formula>"Missing Info"</formula>
    </cfRule>
  </conditionalFormatting>
  <conditionalFormatting sqref="C6">
    <cfRule type="expression" dxfId="39" priority="30">
      <formula>#REF!="Cooling"</formula>
    </cfRule>
  </conditionalFormatting>
  <conditionalFormatting sqref="C8">
    <cfRule type="expression" dxfId="38" priority="27">
      <formula>#REF!="Cooling"</formula>
    </cfRule>
  </conditionalFormatting>
  <conditionalFormatting sqref="C10">
    <cfRule type="expression" dxfId="37" priority="26">
      <formula>#REF!="Cooling"</formula>
    </cfRule>
  </conditionalFormatting>
  <conditionalFormatting sqref="C12">
    <cfRule type="expression" dxfId="36" priority="22">
      <formula>#REF!="Cooling"</formula>
    </cfRule>
  </conditionalFormatting>
  <conditionalFormatting sqref="C14">
    <cfRule type="expression" dxfId="35" priority="15">
      <formula>#REF!="Cooling"</formula>
    </cfRule>
  </conditionalFormatting>
  <conditionalFormatting sqref="C17">
    <cfRule type="expression" dxfId="34" priority="13">
      <formula>#REF!="Cooling"</formula>
    </cfRule>
  </conditionalFormatting>
  <conditionalFormatting sqref="C19">
    <cfRule type="expression" dxfId="33" priority="12">
      <formula>#REF!="Cooling"</formula>
    </cfRule>
  </conditionalFormatting>
  <conditionalFormatting sqref="C22">
    <cfRule type="expression" dxfId="32" priority="11">
      <formula>#REF!="Cooling"</formula>
    </cfRule>
  </conditionalFormatting>
  <conditionalFormatting sqref="E7">
    <cfRule type="expression" dxfId="31" priority="3">
      <formula>$H$6="Select…"</formula>
    </cfRule>
  </conditionalFormatting>
  <conditionalFormatting sqref="F14:I16">
    <cfRule type="expression" dxfId="30" priority="14">
      <formula>IF($C$14="Free",TRUE,FALSE)</formula>
    </cfRule>
  </conditionalFormatting>
  <conditionalFormatting sqref="G23">
    <cfRule type="expression" dxfId="29" priority="4">
      <formula>$H$22&lt;&gt;"Other"</formula>
    </cfRule>
  </conditionalFormatting>
  <conditionalFormatting sqref="G22:I23">
    <cfRule type="expression" dxfId="28" priority="6">
      <formula>IF(OR($C$22="Select…",$C$22="No"),TRUE,FALSE)</formula>
    </cfRule>
  </conditionalFormatting>
  <conditionalFormatting sqref="G22:J25">
    <cfRule type="expression" dxfId="27" priority="2">
      <formula>IF(OR($C$22="no",$C$22="Select…"),TRUE,FALSE)</formula>
    </cfRule>
  </conditionalFormatting>
  <conditionalFormatting sqref="H6">
    <cfRule type="expression" dxfId="26" priority="28">
      <formula>#REF!="Cooling"</formula>
    </cfRule>
  </conditionalFormatting>
  <conditionalFormatting sqref="H8">
    <cfRule type="expression" dxfId="25" priority="10">
      <formula>#REF!="Cooling"</formula>
    </cfRule>
  </conditionalFormatting>
  <conditionalFormatting sqref="H10">
    <cfRule type="expression" dxfId="24" priority="9">
      <formula>#REF!="Cooling"</formula>
    </cfRule>
  </conditionalFormatting>
  <conditionalFormatting sqref="H12">
    <cfRule type="expression" dxfId="23" priority="8">
      <formula>#REF!="Cooling"</formula>
    </cfRule>
  </conditionalFormatting>
  <conditionalFormatting sqref="H23:I23">
    <cfRule type="expression" dxfId="22" priority="5">
      <formula>$H$22&lt;&gt;"Other"</formula>
    </cfRule>
  </conditionalFormatting>
  <conditionalFormatting sqref="J10:L10">
    <cfRule type="expression" dxfId="21" priority="1">
      <formula>IF($H$10="DCFC &amp; Level 2",FALSE,TRUE)</formula>
    </cfRule>
  </conditionalFormatting>
  <hyperlinks>
    <hyperlink ref="E7" r:id="rId1" xr:uid="{C58959CE-F343-4E07-B5B6-662382E642CD}"/>
  </hyperlinks>
  <pageMargins left="0.7" right="0.7" top="0.75" bottom="0.75" header="0.3" footer="0.3"/>
  <pageSetup scale="44" orientation="portrait" r:id="rId2"/>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EFC95021-CAF1-4E7F-8C6E-0CDBBD59B281}">
          <x14:formula1>
            <xm:f>References!$A$53:$A$56</xm:f>
          </x14:formula1>
          <xm:sqref>H6:I6</xm:sqref>
        </x14:dataValidation>
        <x14:dataValidation type="list" allowBlank="1" showInputMessage="1" showErrorMessage="1" xr:uid="{EB35421C-65B6-46F6-915F-D340AA6A7A24}">
          <x14:formula1>
            <xm:f>References!$A$4:$A$6</xm:f>
          </x14:formula1>
          <xm:sqref>C12:D12 C17:D17 C19:D19 C22:D22 H8:I8</xm:sqref>
        </x14:dataValidation>
        <x14:dataValidation type="list" allowBlank="1" showInputMessage="1" showErrorMessage="1" xr:uid="{65223D89-A1CB-4FFE-B772-E7B5B257D705}">
          <x14:formula1>
            <xm:f>References!$C$20:$C$23</xm:f>
          </x14:formula1>
          <xm:sqref>H10:I10</xm:sqref>
        </x14:dataValidation>
        <x14:dataValidation type="list" allowBlank="1" showInputMessage="1" showErrorMessage="1" xr:uid="{D469F7B3-C2C2-490A-893D-0E0DB0F48DE1}">
          <x14:formula1>
            <xm:f>References!$C$34:$C$48</xm:f>
          </x14:formula1>
          <xm:sqref>C8:D8</xm:sqref>
        </x14:dataValidation>
        <x14:dataValidation type="list" allowBlank="1" showInputMessage="1" showErrorMessage="1" xr:uid="{B01B0163-9390-4465-B9B3-20BEE2640FDD}">
          <x14:formula1>
            <xm:f>References!$C$26:$C$31</xm:f>
          </x14:formula1>
          <xm:sqref>H14:H16 I15:I16</xm:sqref>
        </x14:dataValidation>
        <x14:dataValidation type="list" allowBlank="1" showInputMessage="1" showErrorMessage="1" xr:uid="{B52E421E-03A5-4740-8BDB-9A4573A0D5B5}">
          <x14:formula1>
            <xm:f>IF($H$10="Level 2",References!$C$56:$C$57,References!$C$51:$C$53)</xm:f>
          </x14:formula1>
          <xm:sqref>H12:I12</xm:sqref>
        </x14:dataValidation>
        <x14:dataValidation type="list" allowBlank="1" showInputMessage="1" showErrorMessage="1" xr:uid="{A129F7BB-CA9D-4319-892E-5157F7D9280E}">
          <x14:formula1>
            <xm:f>References!$A$22:$A$25</xm:f>
          </x14:formula1>
          <xm:sqref>C10:D10</xm:sqref>
        </x14:dataValidation>
        <x14:dataValidation type="list" allowBlank="1" showInputMessage="1" showErrorMessage="1" xr:uid="{5BEC6CEA-8C60-4F1C-9830-A18A205B627C}">
          <x14:formula1>
            <xm:f>References!$A$28:$A$31</xm:f>
          </x14:formula1>
          <xm:sqref>C14</xm:sqref>
        </x14:dataValidation>
        <x14:dataValidation type="list" allowBlank="1" showInputMessage="1" showErrorMessage="1" xr:uid="{DD57FCED-9082-49E6-AC90-1885B5087F71}">
          <x14:formula1>
            <xm:f>References!$A$39:$A$41</xm:f>
          </x14:formula1>
          <xm:sqref>C6:D6</xm:sqref>
        </x14:dataValidation>
        <x14:dataValidation type="list" allowBlank="1" showInputMessage="1" showErrorMessage="1" xr:uid="{B6819AF0-6DAD-4D0A-80E3-D951C6C8C575}">
          <x14:formula1>
            <xm:f>References!$A$44:$A$49</xm:f>
          </x14:formula1>
          <xm:sqref>H22:I22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B050"/>
    <pageSetUpPr fitToPage="1"/>
  </sheetPr>
  <dimension ref="A1:M130"/>
  <sheetViews>
    <sheetView showGridLines="0" zoomScaleNormal="100" workbookViewId="0"/>
  </sheetViews>
  <sheetFormatPr defaultColWidth="0" defaultRowHeight="16.5" customHeight="1" zeroHeight="1" x14ac:dyDescent="0.3"/>
  <cols>
    <col min="1" max="1" width="2" style="46" customWidth="1"/>
    <col min="2" max="2" width="5" style="46" customWidth="1"/>
    <col min="3" max="3" width="27.54296875" style="46" customWidth="1"/>
    <col min="4" max="9" width="13.54296875" style="46" customWidth="1"/>
    <col min="10" max="10" width="19.453125" style="46" customWidth="1"/>
    <col min="11" max="11" width="15.1796875" style="46" customWidth="1"/>
    <col min="12" max="12" width="2" style="46" customWidth="1"/>
    <col min="13" max="13" width="0" style="46" hidden="1" customWidth="1"/>
    <col min="14" max="16384" width="8.81640625" style="46" hidden="1"/>
  </cols>
  <sheetData>
    <row r="1" spans="1:12" s="56" customFormat="1" ht="55" customHeight="1" x14ac:dyDescent="0.3">
      <c r="A1" s="228" t="str">
        <f>Development!A3&amp;" Electric Vehicle Make-Ready Program"</f>
        <v>2024 Electric Vehicle Make-Ready Program</v>
      </c>
      <c r="B1" s="223"/>
      <c r="C1" s="228"/>
      <c r="D1" s="228"/>
      <c r="E1" s="228"/>
      <c r="F1" s="228"/>
      <c r="G1" s="228"/>
      <c r="H1" s="266"/>
      <c r="I1" s="266"/>
      <c r="J1" s="266"/>
      <c r="K1" s="266"/>
      <c r="L1" s="266"/>
    </row>
    <row r="2" spans="1:12" s="363" customFormat="1" ht="55" customHeight="1" thickBot="1" x14ac:dyDescent="0.5">
      <c r="A2" s="252" t="str">
        <f>'Customer Information'!A2:H2</f>
        <v>Electric Vehicle Make-Ready Program, Version 2.0</v>
      </c>
      <c r="B2" s="267"/>
      <c r="C2" s="267"/>
      <c r="D2" s="267"/>
      <c r="E2" s="267"/>
      <c r="F2" s="267"/>
      <c r="G2" s="267"/>
      <c r="H2" s="268"/>
      <c r="I2" s="268"/>
      <c r="J2" s="268"/>
      <c r="K2" s="268"/>
      <c r="L2" s="268"/>
    </row>
    <row r="3" spans="1:12" s="62" customFormat="1" ht="31" thickTop="1" thickBot="1" x14ac:dyDescent="0.35">
      <c r="A3" s="364" t="s">
        <v>84</v>
      </c>
      <c r="B3" s="365"/>
      <c r="C3" s="365"/>
      <c r="D3" s="365"/>
      <c r="E3" s="365"/>
      <c r="F3" s="365"/>
      <c r="G3" s="365"/>
      <c r="H3" s="365"/>
      <c r="I3" s="365"/>
      <c r="J3" s="365"/>
      <c r="K3" s="366"/>
      <c r="L3" s="366"/>
    </row>
    <row r="4" spans="1:12" s="56" customFormat="1" ht="18" customHeight="1" thickTop="1" x14ac:dyDescent="0.3">
      <c r="A4" s="147"/>
      <c r="B4" s="46"/>
      <c r="C4" s="46"/>
      <c r="D4" s="46"/>
      <c r="E4" s="46"/>
      <c r="F4" s="46"/>
      <c r="G4" s="46"/>
      <c r="H4" s="46"/>
      <c r="I4" s="46"/>
      <c r="J4" s="46"/>
      <c r="K4" s="46"/>
      <c r="L4" s="46"/>
    </row>
    <row r="5" spans="1:12" s="56" customFormat="1" ht="86.15" customHeight="1" x14ac:dyDescent="0.3">
      <c r="B5" s="255" t="s">
        <v>12</v>
      </c>
      <c r="C5" s="396" t="s">
        <v>422</v>
      </c>
      <c r="D5" s="396"/>
      <c r="E5" s="396"/>
      <c r="F5" s="396"/>
      <c r="G5" s="396"/>
      <c r="H5" s="396"/>
      <c r="I5" s="396"/>
      <c r="J5" s="396"/>
      <c r="K5" s="396"/>
      <c r="L5" s="63"/>
    </row>
    <row r="6" spans="1:12" s="56" customFormat="1" ht="69.650000000000006" customHeight="1" x14ac:dyDescent="0.3">
      <c r="B6" s="255" t="s">
        <v>13</v>
      </c>
      <c r="C6" s="440" t="s">
        <v>423</v>
      </c>
      <c r="D6" s="440"/>
      <c r="E6" s="440"/>
      <c r="F6" s="440"/>
      <c r="G6" s="440"/>
      <c r="H6" s="440"/>
      <c r="I6" s="440"/>
      <c r="J6" s="440"/>
      <c r="K6" s="440"/>
      <c r="L6" s="63"/>
    </row>
    <row r="7" spans="1:12" s="56" customFormat="1" ht="55.5" customHeight="1" x14ac:dyDescent="0.3">
      <c r="B7" s="255" t="s">
        <v>14</v>
      </c>
      <c r="C7" s="440" t="s">
        <v>424</v>
      </c>
      <c r="D7" s="440"/>
      <c r="E7" s="440"/>
      <c r="F7" s="440"/>
      <c r="G7" s="440"/>
      <c r="H7" s="440"/>
      <c r="I7" s="440"/>
      <c r="J7" s="440"/>
      <c r="K7" s="440"/>
      <c r="L7" s="63"/>
    </row>
    <row r="8" spans="1:12" s="56" customFormat="1" ht="409.5" customHeight="1" x14ac:dyDescent="0.3">
      <c r="B8" s="255" t="s">
        <v>15</v>
      </c>
      <c r="C8" s="396" t="s">
        <v>425</v>
      </c>
      <c r="D8" s="396"/>
      <c r="E8" s="396"/>
      <c r="F8" s="396"/>
      <c r="G8" s="396"/>
      <c r="H8" s="396"/>
      <c r="I8" s="396"/>
      <c r="J8" s="396"/>
      <c r="K8" s="396"/>
      <c r="L8" s="98"/>
    </row>
    <row r="9" spans="1:12" s="56" customFormat="1" ht="105.65" customHeight="1" x14ac:dyDescent="0.3">
      <c r="B9" s="255"/>
      <c r="C9" s="396"/>
      <c r="D9" s="396"/>
      <c r="E9" s="396"/>
      <c r="F9" s="396"/>
      <c r="G9" s="396"/>
      <c r="H9" s="396"/>
      <c r="I9" s="396"/>
      <c r="J9" s="396"/>
      <c r="K9" s="396"/>
      <c r="L9" s="98"/>
    </row>
    <row r="10" spans="1:12" s="56" customFormat="1" ht="79" customHeight="1" x14ac:dyDescent="0.3">
      <c r="B10" s="255" t="s">
        <v>16</v>
      </c>
      <c r="C10" s="445" t="s">
        <v>426</v>
      </c>
      <c r="D10" s="446"/>
      <c r="E10" s="446"/>
      <c r="F10" s="446"/>
      <c r="G10" s="446"/>
      <c r="H10" s="446"/>
      <c r="I10" s="446"/>
      <c r="J10" s="446"/>
      <c r="K10" s="446"/>
      <c r="L10" s="98"/>
    </row>
    <row r="11" spans="1:12" s="56" customFormat="1" ht="326.25" customHeight="1" x14ac:dyDescent="0.3">
      <c r="B11" s="256" t="s">
        <v>17</v>
      </c>
      <c r="C11" s="396" t="s">
        <v>650</v>
      </c>
      <c r="D11" s="396"/>
      <c r="E11" s="396"/>
      <c r="F11" s="396"/>
      <c r="G11" s="396"/>
      <c r="H11" s="396"/>
      <c r="I11" s="396"/>
      <c r="J11" s="396"/>
      <c r="K11" s="396"/>
      <c r="L11" s="98"/>
    </row>
    <row r="12" spans="1:12" s="56" customFormat="1" ht="186.65" customHeight="1" x14ac:dyDescent="0.3">
      <c r="B12" s="255" t="s">
        <v>20</v>
      </c>
      <c r="C12" s="440" t="s">
        <v>427</v>
      </c>
      <c r="D12" s="440"/>
      <c r="E12" s="440"/>
      <c r="F12" s="440"/>
      <c r="G12" s="440"/>
      <c r="H12" s="440"/>
      <c r="I12" s="440"/>
      <c r="J12" s="440"/>
      <c r="K12" s="440"/>
      <c r="L12" s="63"/>
    </row>
    <row r="13" spans="1:12" s="56" customFormat="1" ht="376" customHeight="1" x14ac:dyDescent="0.3">
      <c r="B13" s="255" t="s">
        <v>21</v>
      </c>
      <c r="C13" s="440" t="s">
        <v>428</v>
      </c>
      <c r="D13" s="440"/>
      <c r="E13" s="440"/>
      <c r="F13" s="440"/>
      <c r="G13" s="440"/>
      <c r="H13" s="440"/>
      <c r="I13" s="440"/>
      <c r="J13" s="440"/>
      <c r="K13" s="440"/>
      <c r="L13" s="63"/>
    </row>
    <row r="14" spans="1:12" s="56" customFormat="1" ht="75" customHeight="1" x14ac:dyDescent="0.3">
      <c r="B14" s="255" t="s">
        <v>22</v>
      </c>
      <c r="C14" s="396" t="s">
        <v>429</v>
      </c>
      <c r="D14" s="396"/>
      <c r="E14" s="396"/>
      <c r="F14" s="396"/>
      <c r="G14" s="396"/>
      <c r="H14" s="396"/>
      <c r="I14" s="396"/>
      <c r="J14" s="396"/>
      <c r="K14" s="396"/>
      <c r="L14" s="63"/>
    </row>
    <row r="15" spans="1:12" s="56" customFormat="1" ht="97.5" customHeight="1" x14ac:dyDescent="0.3">
      <c r="B15" s="255" t="s">
        <v>23</v>
      </c>
      <c r="C15" s="396" t="s">
        <v>430</v>
      </c>
      <c r="D15" s="396"/>
      <c r="E15" s="396"/>
      <c r="F15" s="396"/>
      <c r="G15" s="396"/>
      <c r="H15" s="396"/>
      <c r="I15" s="396"/>
      <c r="J15" s="396"/>
      <c r="K15" s="396"/>
      <c r="L15" s="98"/>
    </row>
    <row r="16" spans="1:12" s="56" customFormat="1" ht="200.5" customHeight="1" x14ac:dyDescent="0.3">
      <c r="B16" s="255" t="s">
        <v>24</v>
      </c>
      <c r="C16" s="441" t="s">
        <v>585</v>
      </c>
      <c r="D16" s="396"/>
      <c r="E16" s="396"/>
      <c r="F16" s="396"/>
      <c r="G16" s="396"/>
      <c r="H16" s="396"/>
      <c r="I16" s="396"/>
      <c r="J16" s="396"/>
      <c r="K16" s="396"/>
      <c r="L16" s="98"/>
    </row>
    <row r="17" spans="1:12" s="56" customFormat="1" ht="235" customHeight="1" x14ac:dyDescent="0.3">
      <c r="B17" s="255" t="s">
        <v>25</v>
      </c>
      <c r="C17" s="440" t="s">
        <v>431</v>
      </c>
      <c r="D17" s="444"/>
      <c r="E17" s="444"/>
      <c r="F17" s="444"/>
      <c r="G17" s="444"/>
      <c r="H17" s="444"/>
      <c r="I17" s="444"/>
      <c r="J17" s="444"/>
      <c r="K17" s="444"/>
      <c r="L17" s="63"/>
    </row>
    <row r="18" spans="1:12" s="56" customFormat="1" ht="126" customHeight="1" x14ac:dyDescent="0.3">
      <c r="B18" s="255" t="s">
        <v>26</v>
      </c>
      <c r="C18" s="396" t="s">
        <v>432</v>
      </c>
      <c r="D18" s="443"/>
      <c r="E18" s="443"/>
      <c r="F18" s="443"/>
      <c r="G18" s="443"/>
      <c r="H18" s="443"/>
      <c r="I18" s="443"/>
      <c r="J18" s="443"/>
      <c r="K18" s="443"/>
      <c r="L18" s="98"/>
    </row>
    <row r="19" spans="1:12" s="56" customFormat="1" ht="170.15" customHeight="1" x14ac:dyDescent="0.3">
      <c r="B19" s="255" t="s">
        <v>27</v>
      </c>
      <c r="C19" s="396" t="s">
        <v>433</v>
      </c>
      <c r="D19" s="396"/>
      <c r="E19" s="396"/>
      <c r="F19" s="396"/>
      <c r="G19" s="396"/>
      <c r="H19" s="396"/>
      <c r="I19" s="396"/>
      <c r="J19" s="396"/>
      <c r="K19" s="396"/>
      <c r="L19" s="98"/>
    </row>
    <row r="20" spans="1:12" s="56" customFormat="1" ht="248.5" customHeight="1" x14ac:dyDescent="0.3">
      <c r="B20" s="255" t="s">
        <v>28</v>
      </c>
      <c r="C20" s="440" t="s">
        <v>435</v>
      </c>
      <c r="D20" s="440"/>
      <c r="E20" s="440"/>
      <c r="F20" s="440"/>
      <c r="G20" s="440"/>
      <c r="H20" s="440"/>
      <c r="I20" s="440"/>
      <c r="J20" s="440"/>
      <c r="K20" s="440"/>
      <c r="L20" s="63"/>
    </row>
    <row r="21" spans="1:12" s="56" customFormat="1" ht="92.15" customHeight="1" x14ac:dyDescent="0.3">
      <c r="B21" s="256" t="s">
        <v>434</v>
      </c>
      <c r="C21" s="440" t="s">
        <v>436</v>
      </c>
      <c r="D21" s="440"/>
      <c r="E21" s="440"/>
      <c r="F21" s="440"/>
      <c r="G21" s="440"/>
      <c r="H21" s="440"/>
      <c r="I21" s="440"/>
      <c r="J21" s="440"/>
      <c r="K21" s="440"/>
      <c r="L21" s="63"/>
    </row>
    <row r="22" spans="1:12" s="56" customFormat="1" ht="133" customHeight="1" x14ac:dyDescent="0.3">
      <c r="B22" s="255" t="s">
        <v>79</v>
      </c>
      <c r="C22" s="441" t="s">
        <v>437</v>
      </c>
      <c r="D22" s="396"/>
      <c r="E22" s="396"/>
      <c r="F22" s="396"/>
      <c r="G22" s="396"/>
      <c r="H22" s="396"/>
      <c r="I22" s="396"/>
      <c r="J22" s="396"/>
      <c r="K22" s="396"/>
      <c r="L22" s="98"/>
    </row>
    <row r="23" spans="1:12" s="56" customFormat="1" ht="68.5" customHeight="1" x14ac:dyDescent="0.3">
      <c r="B23" s="255" t="s">
        <v>83</v>
      </c>
      <c r="C23" s="440" t="s">
        <v>438</v>
      </c>
      <c r="D23" s="440"/>
      <c r="E23" s="440"/>
      <c r="F23" s="440"/>
      <c r="G23" s="440"/>
      <c r="H23" s="440"/>
      <c r="I23" s="440"/>
      <c r="J23" s="440"/>
      <c r="K23" s="440"/>
      <c r="L23" s="98"/>
    </row>
    <row r="24" spans="1:12" s="56" customFormat="1" ht="229.5" customHeight="1" x14ac:dyDescent="0.3">
      <c r="B24" s="255" t="s">
        <v>96</v>
      </c>
      <c r="C24" s="440" t="s">
        <v>439</v>
      </c>
      <c r="D24" s="440"/>
      <c r="E24" s="440"/>
      <c r="F24" s="440"/>
      <c r="G24" s="440"/>
      <c r="H24" s="440"/>
      <c r="I24" s="440"/>
      <c r="J24" s="440"/>
      <c r="K24" s="440"/>
      <c r="L24" s="98"/>
    </row>
    <row r="25" spans="1:12" s="56" customFormat="1" ht="120" customHeight="1" x14ac:dyDescent="0.3">
      <c r="B25" s="255" t="s">
        <v>97</v>
      </c>
      <c r="C25" s="440" t="s">
        <v>440</v>
      </c>
      <c r="D25" s="440"/>
      <c r="E25" s="440"/>
      <c r="F25" s="440"/>
      <c r="G25" s="440"/>
      <c r="H25" s="440"/>
      <c r="I25" s="440"/>
      <c r="J25" s="440"/>
      <c r="K25" s="102"/>
      <c r="L25" s="98"/>
    </row>
    <row r="26" spans="1:12" s="56" customFormat="1" ht="78.650000000000006" customHeight="1" x14ac:dyDescent="0.3">
      <c r="B26" s="255" t="s">
        <v>247</v>
      </c>
      <c r="C26" s="440" t="s">
        <v>441</v>
      </c>
      <c r="D26" s="440"/>
      <c r="E26" s="440"/>
      <c r="F26" s="440"/>
      <c r="G26" s="440"/>
      <c r="H26" s="440"/>
      <c r="I26" s="440"/>
      <c r="J26" s="440"/>
      <c r="K26" s="102"/>
      <c r="L26" s="98"/>
    </row>
    <row r="27" spans="1:12" s="56" customFormat="1" ht="166" customHeight="1" x14ac:dyDescent="0.3">
      <c r="B27" s="255" t="s">
        <v>248</v>
      </c>
      <c r="C27" s="440" t="s">
        <v>442</v>
      </c>
      <c r="D27" s="440"/>
      <c r="E27" s="440"/>
      <c r="F27" s="440"/>
      <c r="G27" s="440"/>
      <c r="H27" s="440"/>
      <c r="I27" s="440"/>
      <c r="J27" s="440"/>
      <c r="K27" s="102"/>
      <c r="L27" s="98"/>
    </row>
    <row r="28" spans="1:12" s="56" customFormat="1" ht="149.5" customHeight="1" x14ac:dyDescent="0.3">
      <c r="B28" s="255" t="s">
        <v>249</v>
      </c>
      <c r="C28" s="440" t="s">
        <v>443</v>
      </c>
      <c r="D28" s="440"/>
      <c r="E28" s="440"/>
      <c r="F28" s="440"/>
      <c r="G28" s="440"/>
      <c r="H28" s="440"/>
      <c r="I28" s="440"/>
      <c r="J28" s="440"/>
      <c r="K28" s="102"/>
      <c r="L28" s="98"/>
    </row>
    <row r="29" spans="1:12" s="56" customFormat="1" ht="409.5" customHeight="1" x14ac:dyDescent="0.3">
      <c r="B29" s="255" t="s">
        <v>250</v>
      </c>
      <c r="C29" s="396" t="s">
        <v>599</v>
      </c>
      <c r="D29" s="396"/>
      <c r="E29" s="396"/>
      <c r="F29" s="396"/>
      <c r="G29" s="396"/>
      <c r="H29" s="396"/>
      <c r="I29" s="396"/>
      <c r="J29" s="396"/>
      <c r="L29" s="63"/>
    </row>
    <row r="30" spans="1:12" ht="16.5" customHeight="1" x14ac:dyDescent="0.3">
      <c r="C30" s="442"/>
      <c r="D30" s="442"/>
      <c r="E30" s="442"/>
      <c r="F30" s="442"/>
      <c r="G30" s="442"/>
      <c r="H30" s="442"/>
      <c r="I30" s="442"/>
      <c r="J30" s="442"/>
    </row>
    <row r="31" spans="1:12" s="56" customFormat="1" ht="18" customHeight="1" x14ac:dyDescent="0.3">
      <c r="A31" s="382"/>
      <c r="B31" s="437" t="s">
        <v>59</v>
      </c>
      <c r="C31" s="437"/>
      <c r="D31" s="104" t="s">
        <v>661</v>
      </c>
      <c r="E31" s="383"/>
      <c r="F31" s="383"/>
      <c r="G31" s="400"/>
      <c r="H31" s="400"/>
      <c r="I31" s="400"/>
      <c r="J31" s="32" t="s">
        <v>61</v>
      </c>
      <c r="K31" s="33" t="str">
        <f>Development!A4</f>
        <v>7.12.24</v>
      </c>
    </row>
    <row r="32" spans="1:12" s="56" customFormat="1" ht="18" customHeight="1" x14ac:dyDescent="0.3">
      <c r="A32" s="64"/>
      <c r="B32" s="98"/>
      <c r="C32" s="98"/>
      <c r="D32" s="98"/>
      <c r="E32" s="98"/>
      <c r="F32" s="98"/>
      <c r="G32" s="98"/>
      <c r="H32" s="98"/>
      <c r="I32" s="98"/>
      <c r="J32" s="98"/>
      <c r="K32" s="98"/>
      <c r="L32" s="98"/>
    </row>
    <row r="33" spans="1:12" s="56" customFormat="1" ht="18" customHeight="1" x14ac:dyDescent="0.3">
      <c r="A33" s="64"/>
      <c r="B33" s="438"/>
      <c r="C33" s="438"/>
      <c r="D33" s="438"/>
      <c r="E33" s="438"/>
      <c r="F33" s="438"/>
      <c r="G33" s="438"/>
      <c r="H33" s="438"/>
      <c r="I33" s="438"/>
      <c r="J33" s="438"/>
      <c r="K33" s="438"/>
      <c r="L33" s="438"/>
    </row>
    <row r="34" spans="1:12" s="56" customFormat="1" ht="18" customHeight="1" x14ac:dyDescent="0.3">
      <c r="A34" s="64"/>
      <c r="B34" s="438"/>
      <c r="C34" s="438"/>
      <c r="D34" s="438"/>
      <c r="E34" s="438"/>
      <c r="F34" s="438"/>
      <c r="G34" s="438"/>
      <c r="H34" s="438"/>
      <c r="I34" s="438"/>
      <c r="J34" s="438"/>
      <c r="K34" s="438"/>
      <c r="L34" s="438"/>
    </row>
    <row r="35" spans="1:12" s="56" customFormat="1" ht="18" customHeight="1" x14ac:dyDescent="0.3">
      <c r="A35" s="65"/>
      <c r="B35" s="98"/>
      <c r="C35" s="98"/>
      <c r="D35" s="98"/>
      <c r="E35" s="98"/>
      <c r="F35" s="98"/>
      <c r="G35" s="98"/>
      <c r="H35" s="98"/>
      <c r="I35" s="98"/>
      <c r="J35" s="98"/>
      <c r="K35" s="98"/>
      <c r="L35" s="98"/>
    </row>
    <row r="36" spans="1:12" s="56" customFormat="1" ht="18" customHeight="1" x14ac:dyDescent="0.3">
      <c r="A36" s="64"/>
      <c r="B36" s="438"/>
      <c r="C36" s="438"/>
      <c r="D36" s="438"/>
      <c r="E36" s="438"/>
      <c r="F36" s="438"/>
      <c r="G36" s="438"/>
      <c r="H36" s="438"/>
      <c r="I36" s="438"/>
      <c r="J36" s="438"/>
      <c r="K36" s="438"/>
      <c r="L36" s="438"/>
    </row>
    <row r="37" spans="1:12" s="56" customFormat="1" ht="18" customHeight="1" x14ac:dyDescent="0.3">
      <c r="A37" s="64"/>
      <c r="B37" s="438"/>
      <c r="C37" s="438"/>
      <c r="D37" s="438"/>
      <c r="E37" s="438"/>
      <c r="F37" s="438"/>
      <c r="G37" s="438"/>
      <c r="H37" s="438"/>
      <c r="I37" s="438"/>
      <c r="J37" s="438"/>
      <c r="K37" s="438"/>
      <c r="L37" s="438"/>
    </row>
    <row r="38" spans="1:12" s="56" customFormat="1" ht="18" customHeight="1" x14ac:dyDescent="0.3">
      <c r="A38" s="64"/>
      <c r="B38" s="98"/>
      <c r="C38" s="98"/>
      <c r="D38" s="98"/>
      <c r="E38" s="98"/>
      <c r="F38" s="98"/>
      <c r="G38" s="98"/>
      <c r="H38" s="98"/>
      <c r="I38" s="98"/>
      <c r="J38" s="98"/>
      <c r="K38" s="98"/>
      <c r="L38" s="98"/>
    </row>
    <row r="39" spans="1:12" s="56" customFormat="1" ht="18" customHeight="1" x14ac:dyDescent="0.3">
      <c r="A39" s="65"/>
      <c r="B39" s="98"/>
      <c r="C39" s="98"/>
      <c r="D39" s="98"/>
      <c r="E39" s="98"/>
      <c r="F39" s="98"/>
      <c r="G39" s="98"/>
      <c r="H39" s="98"/>
      <c r="I39" s="98"/>
      <c r="J39" s="98"/>
      <c r="K39" s="98"/>
      <c r="L39" s="98"/>
    </row>
    <row r="40" spans="1:12" s="56" customFormat="1" ht="18" customHeight="1" x14ac:dyDescent="0.3">
      <c r="A40" s="98"/>
      <c r="B40" s="438"/>
      <c r="C40" s="438"/>
      <c r="D40" s="438"/>
      <c r="E40" s="438"/>
      <c r="F40" s="438"/>
      <c r="G40" s="438"/>
      <c r="H40" s="438"/>
      <c r="I40" s="438"/>
      <c r="J40" s="438"/>
      <c r="K40" s="438"/>
      <c r="L40" s="438"/>
    </row>
    <row r="41" spans="1:12" s="56" customFormat="1" ht="18" customHeight="1" x14ac:dyDescent="0.3">
      <c r="A41" s="65"/>
      <c r="B41" s="98"/>
      <c r="C41" s="98"/>
      <c r="D41" s="98"/>
      <c r="E41" s="98"/>
      <c r="F41" s="98"/>
      <c r="G41" s="98"/>
      <c r="H41" s="98"/>
      <c r="I41" s="98"/>
      <c r="J41" s="98"/>
      <c r="K41" s="98"/>
      <c r="L41" s="98"/>
    </row>
    <row r="42" spans="1:12" s="56" customFormat="1" ht="18" customHeight="1" x14ac:dyDescent="0.3">
      <c r="A42" s="98"/>
      <c r="B42" s="438"/>
      <c r="C42" s="438"/>
      <c r="D42" s="438"/>
      <c r="E42" s="438"/>
      <c r="F42" s="438"/>
      <c r="G42" s="438"/>
      <c r="H42" s="438"/>
      <c r="I42" s="438"/>
      <c r="J42" s="438"/>
      <c r="K42" s="438"/>
      <c r="L42" s="438"/>
    </row>
    <row r="43" spans="1:12" s="56" customFormat="1" ht="18" customHeight="1" x14ac:dyDescent="0.3">
      <c r="A43" s="65"/>
      <c r="B43" s="98"/>
      <c r="C43" s="98"/>
      <c r="D43" s="98"/>
      <c r="E43" s="98"/>
      <c r="F43" s="98"/>
      <c r="G43" s="98"/>
      <c r="H43" s="98"/>
      <c r="I43" s="98"/>
      <c r="J43" s="98"/>
      <c r="K43" s="98"/>
      <c r="L43" s="98"/>
    </row>
    <row r="44" spans="1:12" s="56" customFormat="1" ht="18" customHeight="1" x14ac:dyDescent="0.3">
      <c r="A44" s="98"/>
      <c r="B44" s="438"/>
      <c r="C44" s="438"/>
      <c r="D44" s="438"/>
      <c r="E44" s="438"/>
      <c r="F44" s="438"/>
      <c r="G44" s="438"/>
      <c r="H44" s="438"/>
      <c r="I44" s="438"/>
      <c r="J44" s="438"/>
      <c r="K44" s="438"/>
      <c r="L44" s="438"/>
    </row>
    <row r="45" spans="1:12" s="56" customFormat="1" ht="18" customHeight="1" x14ac:dyDescent="0.3">
      <c r="A45" s="65"/>
      <c r="B45" s="98"/>
      <c r="C45" s="98"/>
      <c r="D45" s="98"/>
      <c r="E45" s="98"/>
      <c r="F45" s="98"/>
      <c r="G45" s="98"/>
      <c r="H45" s="98"/>
      <c r="I45" s="98"/>
      <c r="J45" s="98"/>
      <c r="K45" s="98"/>
      <c r="L45" s="98"/>
    </row>
    <row r="46" spans="1:12" s="56" customFormat="1" ht="18" customHeight="1" x14ac:dyDescent="0.3">
      <c r="A46" s="98"/>
      <c r="B46" s="438"/>
      <c r="C46" s="438"/>
      <c r="D46" s="438"/>
      <c r="E46" s="438"/>
      <c r="F46" s="438"/>
      <c r="G46" s="438"/>
      <c r="H46" s="438"/>
      <c r="I46" s="438"/>
      <c r="J46" s="438"/>
      <c r="K46" s="438"/>
      <c r="L46" s="438"/>
    </row>
    <row r="47" spans="1:12" s="56" customFormat="1" ht="18" customHeight="1" x14ac:dyDescent="0.3">
      <c r="A47" s="65"/>
      <c r="B47" s="98"/>
      <c r="C47" s="98"/>
      <c r="D47" s="98"/>
      <c r="E47" s="98"/>
      <c r="F47" s="98"/>
      <c r="G47" s="98"/>
      <c r="H47" s="98"/>
      <c r="I47" s="98"/>
      <c r="J47" s="98"/>
      <c r="K47" s="98"/>
      <c r="L47" s="98"/>
    </row>
    <row r="48" spans="1:12" s="56" customFormat="1" ht="18" customHeight="1" x14ac:dyDescent="0.3">
      <c r="A48" s="64"/>
      <c r="B48" s="438"/>
      <c r="C48" s="438"/>
      <c r="D48" s="438"/>
      <c r="E48" s="438"/>
      <c r="F48" s="438"/>
      <c r="G48" s="438"/>
      <c r="H48" s="438"/>
      <c r="I48" s="438"/>
      <c r="J48" s="438"/>
      <c r="K48" s="438"/>
      <c r="L48" s="438"/>
    </row>
    <row r="49" spans="1:13" s="55" customFormat="1" ht="18" customHeight="1" x14ac:dyDescent="0.3">
      <c r="A49" s="64"/>
      <c r="B49" s="98"/>
      <c r="C49" s="98"/>
      <c r="D49" s="98"/>
      <c r="E49" s="98"/>
      <c r="F49" s="98"/>
      <c r="G49" s="98"/>
      <c r="H49" s="98"/>
      <c r="I49" s="98"/>
      <c r="J49" s="98"/>
      <c r="K49" s="98"/>
      <c r="L49" s="98"/>
      <c r="M49" s="66"/>
    </row>
    <row r="50" spans="1:13" s="55" customFormat="1" ht="18" customHeight="1" x14ac:dyDescent="0.3">
      <c r="A50" s="65"/>
      <c r="B50" s="98"/>
      <c r="C50" s="98"/>
      <c r="D50" s="98"/>
      <c r="E50" s="98"/>
      <c r="F50" s="98"/>
      <c r="G50" s="98"/>
      <c r="H50" s="98"/>
      <c r="I50" s="98"/>
      <c r="J50" s="98"/>
      <c r="K50" s="98"/>
      <c r="L50" s="98"/>
      <c r="M50" s="66"/>
    </row>
    <row r="51" spans="1:13" s="55" customFormat="1" ht="18" customHeight="1" x14ac:dyDescent="0.3">
      <c r="A51" s="98"/>
      <c r="B51" s="98"/>
      <c r="C51" s="98"/>
      <c r="D51" s="98"/>
      <c r="E51" s="98"/>
      <c r="F51" s="98"/>
      <c r="G51" s="98"/>
      <c r="H51" s="98"/>
      <c r="I51" s="98"/>
      <c r="J51" s="98"/>
      <c r="K51" s="98"/>
      <c r="L51" s="98"/>
      <c r="M51" s="66"/>
    </row>
    <row r="52" spans="1:13" s="55" customFormat="1" ht="18" customHeight="1" x14ac:dyDescent="0.3">
      <c r="A52" s="98"/>
      <c r="B52" s="438"/>
      <c r="C52" s="438"/>
      <c r="D52" s="438"/>
      <c r="E52" s="438"/>
      <c r="F52" s="438"/>
      <c r="G52" s="438"/>
      <c r="H52" s="438"/>
      <c r="I52" s="438"/>
      <c r="J52" s="438"/>
      <c r="K52" s="438"/>
      <c r="L52" s="438"/>
      <c r="M52" s="66"/>
    </row>
    <row r="53" spans="1:13" s="55" customFormat="1" ht="18" customHeight="1" x14ac:dyDescent="0.3">
      <c r="A53" s="65"/>
      <c r="B53" s="98"/>
      <c r="C53" s="98"/>
      <c r="D53" s="98"/>
      <c r="E53" s="98"/>
      <c r="F53" s="98"/>
      <c r="G53" s="98"/>
      <c r="H53" s="98"/>
      <c r="I53" s="98"/>
      <c r="J53" s="98"/>
      <c r="K53" s="98"/>
      <c r="L53" s="98"/>
      <c r="M53" s="66"/>
    </row>
    <row r="54" spans="1:13" s="55" customFormat="1" ht="18" customHeight="1" x14ac:dyDescent="0.3">
      <c r="A54" s="64"/>
      <c r="B54" s="438"/>
      <c r="C54" s="438"/>
      <c r="D54" s="438"/>
      <c r="E54" s="438"/>
      <c r="F54" s="438"/>
      <c r="G54" s="438"/>
      <c r="H54" s="438"/>
      <c r="I54" s="438"/>
      <c r="J54" s="438"/>
      <c r="K54" s="438"/>
      <c r="L54" s="438"/>
      <c r="M54" s="66"/>
    </row>
    <row r="55" spans="1:13" s="55" customFormat="1" ht="18" customHeight="1" x14ac:dyDescent="0.3">
      <c r="A55" s="64"/>
      <c r="B55" s="438"/>
      <c r="C55" s="438"/>
      <c r="D55" s="438"/>
      <c r="E55" s="438"/>
      <c r="F55" s="438"/>
      <c r="G55" s="438"/>
      <c r="H55" s="438"/>
      <c r="I55" s="438"/>
      <c r="J55" s="438"/>
      <c r="K55" s="438"/>
      <c r="L55" s="438"/>
      <c r="M55" s="66"/>
    </row>
    <row r="56" spans="1:13" s="55" customFormat="1" ht="18" customHeight="1" x14ac:dyDescent="0.3">
      <c r="A56" s="64"/>
      <c r="B56" s="438"/>
      <c r="C56" s="438"/>
      <c r="D56" s="438"/>
      <c r="E56" s="438"/>
      <c r="F56" s="438"/>
      <c r="G56" s="438"/>
      <c r="H56" s="438"/>
      <c r="I56" s="438"/>
      <c r="J56" s="438"/>
      <c r="K56" s="438"/>
      <c r="L56" s="438"/>
      <c r="M56" s="66"/>
    </row>
    <row r="57" spans="1:13" s="55" customFormat="1" ht="18" customHeight="1" x14ac:dyDescent="0.3">
      <c r="A57" s="65"/>
      <c r="B57" s="98"/>
      <c r="C57" s="98"/>
      <c r="D57" s="98"/>
      <c r="E57" s="98"/>
      <c r="F57" s="98"/>
      <c r="G57" s="98"/>
      <c r="H57" s="98"/>
      <c r="I57" s="98"/>
      <c r="J57" s="98"/>
      <c r="K57" s="98"/>
      <c r="L57" s="98"/>
      <c r="M57" s="66"/>
    </row>
    <row r="58" spans="1:13" s="55" customFormat="1" ht="18" customHeight="1" x14ac:dyDescent="0.3">
      <c r="A58" s="98"/>
      <c r="B58" s="98"/>
      <c r="C58" s="98"/>
      <c r="D58" s="98"/>
      <c r="E58" s="98"/>
      <c r="F58" s="98"/>
      <c r="G58" s="98"/>
      <c r="H58" s="98"/>
      <c r="I58" s="98"/>
      <c r="J58" s="98"/>
      <c r="K58" s="98"/>
      <c r="L58" s="98"/>
      <c r="M58" s="66"/>
    </row>
    <row r="59" spans="1:13" s="55" customFormat="1" ht="18" customHeight="1" x14ac:dyDescent="0.3">
      <c r="A59" s="65"/>
      <c r="B59" s="98"/>
      <c r="C59" s="98"/>
      <c r="D59" s="98"/>
      <c r="E59" s="98"/>
      <c r="F59" s="98"/>
      <c r="G59" s="98"/>
      <c r="H59" s="98"/>
      <c r="I59" s="98"/>
      <c r="J59" s="98"/>
      <c r="K59" s="98"/>
      <c r="L59" s="98"/>
      <c r="M59" s="66"/>
    </row>
    <row r="60" spans="1:13" s="55" customFormat="1" ht="18" customHeight="1" x14ac:dyDescent="0.3">
      <c r="A60" s="98"/>
      <c r="B60" s="438"/>
      <c r="C60" s="438"/>
      <c r="D60" s="438"/>
      <c r="E60" s="438"/>
      <c r="F60" s="438"/>
      <c r="G60" s="438"/>
      <c r="H60" s="438"/>
      <c r="I60" s="438"/>
      <c r="J60" s="438"/>
      <c r="K60" s="438"/>
      <c r="L60" s="438"/>
      <c r="M60" s="66"/>
    </row>
    <row r="61" spans="1:13" s="55" customFormat="1" ht="18" customHeight="1" x14ac:dyDescent="0.3">
      <c r="A61" s="65"/>
      <c r="B61" s="98"/>
      <c r="C61" s="98"/>
      <c r="D61" s="98"/>
      <c r="E61" s="98"/>
      <c r="F61" s="98"/>
      <c r="G61" s="98"/>
      <c r="H61" s="98"/>
      <c r="I61" s="98"/>
      <c r="J61" s="98"/>
      <c r="K61" s="98"/>
      <c r="L61" s="98"/>
      <c r="M61" s="66"/>
    </row>
    <row r="62" spans="1:13" s="55" customFormat="1" ht="18" customHeight="1" x14ac:dyDescent="0.3">
      <c r="A62" s="98"/>
      <c r="B62" s="438"/>
      <c r="C62" s="438"/>
      <c r="D62" s="438"/>
      <c r="E62" s="438"/>
      <c r="F62" s="438"/>
      <c r="G62" s="438"/>
      <c r="H62" s="438"/>
      <c r="I62" s="438"/>
      <c r="J62" s="438"/>
      <c r="K62" s="438"/>
      <c r="L62" s="438"/>
      <c r="M62" s="66"/>
    </row>
    <row r="63" spans="1:13" s="55" customFormat="1" ht="18" customHeight="1" x14ac:dyDescent="0.3">
      <c r="A63" s="65"/>
      <c r="B63" s="98"/>
      <c r="C63" s="98"/>
      <c r="D63" s="98"/>
      <c r="E63" s="98"/>
      <c r="F63" s="98"/>
      <c r="G63" s="98"/>
      <c r="H63" s="98"/>
      <c r="I63" s="98"/>
      <c r="J63" s="98"/>
      <c r="K63" s="98"/>
      <c r="L63" s="98"/>
      <c r="M63" s="66"/>
    </row>
    <row r="64" spans="1:13" s="55" customFormat="1" ht="18" customHeight="1" x14ac:dyDescent="0.3">
      <c r="A64" s="98"/>
      <c r="B64" s="438"/>
      <c r="C64" s="438"/>
      <c r="D64" s="438"/>
      <c r="E64" s="438"/>
      <c r="F64" s="438"/>
      <c r="G64" s="438"/>
      <c r="H64" s="438"/>
      <c r="I64" s="438"/>
      <c r="J64" s="438"/>
      <c r="K64" s="438"/>
      <c r="L64" s="438"/>
      <c r="M64" s="66"/>
    </row>
    <row r="65" spans="1:13" s="55" customFormat="1" ht="18" customHeight="1" x14ac:dyDescent="0.3">
      <c r="A65" s="98"/>
      <c r="B65" s="438"/>
      <c r="C65" s="438"/>
      <c r="D65" s="438"/>
      <c r="E65" s="438"/>
      <c r="F65" s="438"/>
      <c r="G65" s="438"/>
      <c r="H65" s="438"/>
      <c r="I65" s="438"/>
      <c r="J65" s="438"/>
      <c r="K65" s="438"/>
      <c r="L65" s="438"/>
      <c r="M65" s="66"/>
    </row>
    <row r="66" spans="1:13" s="55" customFormat="1" ht="18" customHeight="1" x14ac:dyDescent="0.3">
      <c r="A66" s="65"/>
      <c r="B66" s="98"/>
      <c r="C66" s="98"/>
      <c r="D66" s="98"/>
      <c r="E66" s="98"/>
      <c r="F66" s="98"/>
      <c r="G66" s="98"/>
      <c r="H66" s="98"/>
      <c r="I66" s="98"/>
      <c r="J66" s="98"/>
      <c r="K66" s="98"/>
      <c r="L66" s="98"/>
      <c r="M66" s="66"/>
    </row>
    <row r="67" spans="1:13" s="55" customFormat="1" ht="18" customHeight="1" x14ac:dyDescent="0.3">
      <c r="A67" s="64"/>
      <c r="B67" s="439"/>
      <c r="C67" s="439"/>
      <c r="D67" s="439"/>
      <c r="E67" s="439"/>
      <c r="F67" s="439"/>
      <c r="G67" s="439"/>
      <c r="H67" s="439"/>
      <c r="I67" s="439"/>
      <c r="J67" s="439"/>
      <c r="K67" s="439"/>
      <c r="L67" s="439"/>
      <c r="M67" s="66"/>
    </row>
    <row r="68" spans="1:13" s="55" customFormat="1" ht="18" customHeight="1" x14ac:dyDescent="0.3">
      <c r="A68" s="64"/>
      <c r="B68" s="438"/>
      <c r="C68" s="438"/>
      <c r="D68" s="438"/>
      <c r="E68" s="438"/>
      <c r="F68" s="438"/>
      <c r="G68" s="438"/>
      <c r="H68" s="438"/>
      <c r="I68" s="438"/>
      <c r="J68" s="438"/>
      <c r="K68" s="438"/>
      <c r="L68" s="438"/>
      <c r="M68" s="66"/>
    </row>
    <row r="69" spans="1:13" s="55" customFormat="1" ht="18" customHeight="1" x14ac:dyDescent="0.3">
      <c r="A69" s="65"/>
      <c r="B69" s="98"/>
      <c r="C69" s="98"/>
      <c r="D69" s="98"/>
      <c r="E69" s="98"/>
      <c r="F69" s="98"/>
      <c r="G69" s="98"/>
      <c r="H69" s="98"/>
      <c r="I69" s="98"/>
      <c r="J69" s="98"/>
      <c r="K69" s="98"/>
      <c r="L69" s="98"/>
      <c r="M69" s="66"/>
    </row>
    <row r="70" spans="1:13" s="55" customFormat="1" ht="18" customHeight="1" x14ac:dyDescent="0.3">
      <c r="A70" s="98"/>
      <c r="B70" s="438"/>
      <c r="C70" s="438"/>
      <c r="D70" s="438"/>
      <c r="E70" s="438"/>
      <c r="F70" s="438"/>
      <c r="G70" s="438"/>
      <c r="H70" s="438"/>
      <c r="I70" s="438"/>
      <c r="J70" s="438"/>
      <c r="K70" s="438"/>
      <c r="L70" s="438"/>
      <c r="M70" s="66"/>
    </row>
    <row r="71" spans="1:13" s="55" customFormat="1" ht="18" customHeight="1" x14ac:dyDescent="0.3">
      <c r="A71" s="65"/>
      <c r="B71" s="98"/>
      <c r="C71" s="98"/>
      <c r="D71" s="98"/>
      <c r="E71" s="98"/>
      <c r="F71" s="98"/>
      <c r="G71" s="98"/>
      <c r="H71" s="98"/>
      <c r="I71" s="98"/>
      <c r="J71" s="98"/>
      <c r="K71" s="98"/>
      <c r="L71" s="98"/>
      <c r="M71" s="66"/>
    </row>
    <row r="72" spans="1:13" s="55" customFormat="1" ht="18" customHeight="1" x14ac:dyDescent="0.3">
      <c r="A72" s="98"/>
      <c r="B72" s="438"/>
      <c r="C72" s="438"/>
      <c r="D72" s="438"/>
      <c r="E72" s="438"/>
      <c r="F72" s="438"/>
      <c r="G72" s="438"/>
      <c r="H72" s="438"/>
      <c r="I72" s="438"/>
      <c r="J72" s="438"/>
      <c r="K72" s="438"/>
      <c r="L72" s="438"/>
      <c r="M72" s="66"/>
    </row>
    <row r="73" spans="1:13" s="55" customFormat="1" ht="18" customHeight="1" x14ac:dyDescent="0.3">
      <c r="A73" s="65"/>
      <c r="B73" s="98"/>
      <c r="C73" s="98"/>
      <c r="D73" s="98"/>
      <c r="E73" s="98"/>
      <c r="F73" s="98"/>
      <c r="G73" s="98"/>
      <c r="H73" s="98"/>
      <c r="I73" s="98"/>
      <c r="J73" s="98"/>
      <c r="K73" s="98"/>
      <c r="L73" s="98"/>
      <c r="M73" s="66"/>
    </row>
    <row r="74" spans="1:13" s="55" customFormat="1" ht="18" customHeight="1" x14ac:dyDescent="0.3">
      <c r="A74" s="98"/>
      <c r="B74" s="98"/>
      <c r="C74" s="98"/>
      <c r="D74" s="98"/>
      <c r="E74" s="98"/>
      <c r="F74" s="98"/>
      <c r="G74" s="98"/>
      <c r="H74" s="98"/>
      <c r="I74" s="98"/>
      <c r="J74" s="98"/>
      <c r="K74" s="98"/>
      <c r="L74" s="98"/>
      <c r="M74" s="66"/>
    </row>
    <row r="75" spans="1:13" s="55" customFormat="1" ht="18" customHeight="1" x14ac:dyDescent="0.3">
      <c r="A75" s="65"/>
      <c r="B75" s="98"/>
      <c r="C75" s="98"/>
      <c r="D75" s="98"/>
      <c r="E75" s="98"/>
      <c r="F75" s="98"/>
      <c r="G75" s="98"/>
      <c r="H75" s="98"/>
      <c r="I75" s="98"/>
      <c r="J75" s="98"/>
      <c r="K75" s="98"/>
      <c r="L75" s="98"/>
      <c r="M75" s="66"/>
    </row>
    <row r="76" spans="1:13" s="55" customFormat="1" ht="18" customHeight="1" x14ac:dyDescent="0.3">
      <c r="A76" s="98"/>
      <c r="B76" s="438"/>
      <c r="C76" s="438"/>
      <c r="D76" s="438"/>
      <c r="E76" s="438"/>
      <c r="F76" s="438"/>
      <c r="G76" s="438"/>
      <c r="H76" s="438"/>
      <c r="I76" s="438"/>
      <c r="J76" s="438"/>
      <c r="K76" s="438"/>
      <c r="L76" s="438"/>
      <c r="M76" s="66"/>
    </row>
    <row r="77" spans="1:13" s="55" customFormat="1" ht="18" customHeight="1" x14ac:dyDescent="0.3">
      <c r="A77" s="65"/>
      <c r="B77" s="98"/>
      <c r="C77" s="98"/>
      <c r="D77" s="98"/>
      <c r="E77" s="98"/>
      <c r="F77" s="98"/>
      <c r="G77" s="98"/>
      <c r="H77" s="98"/>
      <c r="I77" s="98"/>
      <c r="J77" s="98"/>
      <c r="K77" s="98"/>
      <c r="L77" s="98"/>
      <c r="M77" s="66"/>
    </row>
    <row r="78" spans="1:13" s="55" customFormat="1" ht="18" customHeight="1" x14ac:dyDescent="0.3">
      <c r="A78" s="64"/>
      <c r="B78" s="439"/>
      <c r="C78" s="439"/>
      <c r="D78" s="439"/>
      <c r="E78" s="439"/>
      <c r="F78" s="439"/>
      <c r="G78" s="439"/>
      <c r="H78" s="439"/>
      <c r="I78" s="439"/>
      <c r="J78" s="439"/>
      <c r="K78" s="439"/>
      <c r="L78" s="439"/>
      <c r="M78" s="66"/>
    </row>
    <row r="79" spans="1:13" s="55" customFormat="1" ht="18" customHeight="1" x14ac:dyDescent="0.3">
      <c r="A79" s="64"/>
      <c r="B79" s="438"/>
      <c r="C79" s="438"/>
      <c r="D79" s="438"/>
      <c r="E79" s="438"/>
      <c r="F79" s="438"/>
      <c r="G79" s="438"/>
      <c r="H79" s="438"/>
      <c r="I79" s="438"/>
      <c r="J79" s="438"/>
      <c r="K79" s="438"/>
      <c r="L79" s="438"/>
      <c r="M79" s="66"/>
    </row>
    <row r="80" spans="1:13" s="55" customFormat="1" ht="14" x14ac:dyDescent="0.3">
      <c r="A80" s="64"/>
      <c r="B80" s="438"/>
      <c r="C80" s="438"/>
      <c r="D80" s="438"/>
      <c r="E80" s="438"/>
      <c r="F80" s="438"/>
      <c r="G80" s="438"/>
      <c r="H80" s="438"/>
      <c r="I80" s="438"/>
      <c r="J80" s="438"/>
      <c r="K80" s="438"/>
      <c r="L80" s="438"/>
      <c r="M80" s="66"/>
    </row>
    <row r="81" spans="13:13" s="55" customFormat="1" ht="14" x14ac:dyDescent="0.3">
      <c r="M81" s="66"/>
    </row>
    <row r="82" spans="13:13" s="55" customFormat="1" ht="14" x14ac:dyDescent="0.3">
      <c r="M82" s="66"/>
    </row>
    <row r="83" spans="13:13" s="55" customFormat="1" ht="14" x14ac:dyDescent="0.3">
      <c r="M83" s="66"/>
    </row>
    <row r="84" spans="13:13" s="55" customFormat="1" ht="14" x14ac:dyDescent="0.3">
      <c r="M84" s="66"/>
    </row>
    <row r="85" spans="13:13" s="55" customFormat="1" ht="14" x14ac:dyDescent="0.3">
      <c r="M85" s="66"/>
    </row>
    <row r="86" spans="13:13" s="55" customFormat="1" ht="14" x14ac:dyDescent="0.3">
      <c r="M86" s="66"/>
    </row>
    <row r="87" spans="13:13" s="55" customFormat="1" ht="14" x14ac:dyDescent="0.3">
      <c r="M87" s="66"/>
    </row>
    <row r="88" spans="13:13" ht="14" x14ac:dyDescent="0.3">
      <c r="M88" s="67"/>
    </row>
    <row r="89" spans="13:13" ht="14" x14ac:dyDescent="0.3">
      <c r="M89" s="67"/>
    </row>
    <row r="90" spans="13:13" ht="14" x14ac:dyDescent="0.3">
      <c r="M90" s="67"/>
    </row>
    <row r="91" spans="13:13" ht="14" x14ac:dyDescent="0.3">
      <c r="M91" s="67"/>
    </row>
    <row r="92" spans="13:13" ht="14" x14ac:dyDescent="0.3">
      <c r="M92" s="67"/>
    </row>
    <row r="93" spans="13:13" ht="14" x14ac:dyDescent="0.3">
      <c r="M93" s="67"/>
    </row>
    <row r="94" spans="13:13" ht="14" x14ac:dyDescent="0.3">
      <c r="M94" s="67"/>
    </row>
    <row r="95" spans="13:13" ht="14" x14ac:dyDescent="0.3">
      <c r="M95" s="67"/>
    </row>
    <row r="96" spans="13:13" ht="14" x14ac:dyDescent="0.3">
      <c r="M96" s="67"/>
    </row>
    <row r="97" spans="13:13" ht="14" x14ac:dyDescent="0.3">
      <c r="M97" s="67"/>
    </row>
    <row r="98" spans="13:13" ht="14" x14ac:dyDescent="0.3">
      <c r="M98" s="67"/>
    </row>
    <row r="99" spans="13:13" ht="14" x14ac:dyDescent="0.3">
      <c r="M99" s="67"/>
    </row>
    <row r="100" spans="13:13" ht="14" x14ac:dyDescent="0.3">
      <c r="M100" s="67"/>
    </row>
    <row r="101" spans="13:13" ht="14" x14ac:dyDescent="0.3">
      <c r="M101" s="67"/>
    </row>
    <row r="102" spans="13:13" ht="14" x14ac:dyDescent="0.3">
      <c r="M102" s="67"/>
    </row>
    <row r="103" spans="13:13" ht="14" x14ac:dyDescent="0.3">
      <c r="M103" s="67"/>
    </row>
    <row r="104" spans="13:13" ht="14" x14ac:dyDescent="0.3">
      <c r="M104" s="67"/>
    </row>
    <row r="105" spans="13:13" ht="14" x14ac:dyDescent="0.3">
      <c r="M105" s="67"/>
    </row>
    <row r="106" spans="13:13" ht="14" x14ac:dyDescent="0.3">
      <c r="M106" s="67"/>
    </row>
    <row r="107" spans="13:13" ht="14" x14ac:dyDescent="0.3">
      <c r="M107" s="67"/>
    </row>
    <row r="108" spans="13:13" ht="14" x14ac:dyDescent="0.3">
      <c r="M108" s="67"/>
    </row>
    <row r="109" spans="13:13" ht="16.5" customHeight="1" x14ac:dyDescent="0.3"/>
    <row r="110" spans="13:13" ht="16.5" customHeight="1" x14ac:dyDescent="0.3"/>
    <row r="111" spans="13:13" ht="16.5" customHeight="1" x14ac:dyDescent="0.3"/>
    <row r="112" spans="13:13" ht="16.5" customHeight="1" x14ac:dyDescent="0.3"/>
    <row r="113" ht="16.5" customHeight="1" x14ac:dyDescent="0.3"/>
    <row r="115" ht="16.5" customHeight="1" x14ac:dyDescent="0.3"/>
    <row r="116" ht="16.5" customHeight="1" x14ac:dyDescent="0.3"/>
    <row r="117" ht="16.5" customHeight="1" x14ac:dyDescent="0.3"/>
    <row r="118" ht="16.5" customHeight="1" x14ac:dyDescent="0.3"/>
    <row r="119" ht="16.5" customHeight="1" x14ac:dyDescent="0.3"/>
    <row r="120" ht="16.5" customHeight="1" x14ac:dyDescent="0.3"/>
    <row r="121" ht="16.5" customHeight="1" x14ac:dyDescent="0.3"/>
    <row r="125" ht="16.5" customHeight="1" x14ac:dyDescent="0.3"/>
    <row r="126" ht="16.5" customHeight="1" x14ac:dyDescent="0.3"/>
    <row r="127" ht="16.5" customHeight="1" x14ac:dyDescent="0.3"/>
    <row r="128" ht="16.5" customHeight="1" x14ac:dyDescent="0.3"/>
    <row r="129" ht="16.5" customHeight="1" x14ac:dyDescent="0.3"/>
    <row r="130" ht="16.5" customHeight="1" x14ac:dyDescent="0.3"/>
  </sheetData>
  <sheetProtection algorithmName="SHA-512" hashValue="VaENz6Bd3kSaw07KiLsSnHGw6L1qtae9MJYcf9HiTmYExLsuBsnBMQeD/wPwsTZhtM7EeFcz/flbYqHzTouTCQ==" saltValue="5RYVAFrYdAlUMzRjaQajnQ==" spinCount="100000" sheet="1" objects="1" scenarios="1"/>
  <mergeCells count="51">
    <mergeCell ref="C20:K20"/>
    <mergeCell ref="C18:K18"/>
    <mergeCell ref="C17:K17"/>
    <mergeCell ref="C19:K19"/>
    <mergeCell ref="C5:K5"/>
    <mergeCell ref="C6:K6"/>
    <mergeCell ref="C16:K16"/>
    <mergeCell ref="C7:K7"/>
    <mergeCell ref="C13:K13"/>
    <mergeCell ref="C11:K11"/>
    <mergeCell ref="C12:K12"/>
    <mergeCell ref="C8:K9"/>
    <mergeCell ref="C10:K10"/>
    <mergeCell ref="C14:K14"/>
    <mergeCell ref="C15:K15"/>
    <mergeCell ref="B46:L46"/>
    <mergeCell ref="C21:K21"/>
    <mergeCell ref="C22:K22"/>
    <mergeCell ref="C23:K23"/>
    <mergeCell ref="B33:L33"/>
    <mergeCell ref="G31:I31"/>
    <mergeCell ref="B37:L37"/>
    <mergeCell ref="C24:K24"/>
    <mergeCell ref="C25:J25"/>
    <mergeCell ref="C26:J26"/>
    <mergeCell ref="C27:J27"/>
    <mergeCell ref="C28:J28"/>
    <mergeCell ref="C29:J30"/>
    <mergeCell ref="B80:L80"/>
    <mergeCell ref="B65:L65"/>
    <mergeCell ref="B67:L67"/>
    <mergeCell ref="B68:L68"/>
    <mergeCell ref="B70:L70"/>
    <mergeCell ref="B72:L72"/>
    <mergeCell ref="B76:L76"/>
    <mergeCell ref="B31:C31"/>
    <mergeCell ref="B62:L62"/>
    <mergeCell ref="B78:L78"/>
    <mergeCell ref="B79:L79"/>
    <mergeCell ref="B64:L64"/>
    <mergeCell ref="B40:L40"/>
    <mergeCell ref="B42:L42"/>
    <mergeCell ref="B55:L55"/>
    <mergeCell ref="B56:L56"/>
    <mergeCell ref="B60:L60"/>
    <mergeCell ref="B52:L52"/>
    <mergeCell ref="B54:L54"/>
    <mergeCell ref="B48:L48"/>
    <mergeCell ref="B44:L44"/>
    <mergeCell ref="B34:L34"/>
    <mergeCell ref="B36:L36"/>
  </mergeCells>
  <pageMargins left="0.25" right="0.25" top="0.25" bottom="0.25" header="0" footer="0"/>
  <pageSetup scale="17"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A356-7023-4C3A-BC9C-D455B958BBE4}">
  <sheetPr codeName="Sheet40">
    <tabColor rgb="FF00B050"/>
  </sheetPr>
  <dimension ref="A1:IV33"/>
  <sheetViews>
    <sheetView showGridLines="0" zoomScaleNormal="100" workbookViewId="0"/>
  </sheetViews>
  <sheetFormatPr defaultColWidth="0" defaultRowHeight="0" customHeight="1" zeroHeight="1" x14ac:dyDescent="0.3"/>
  <cols>
    <col min="1" max="1" width="4.54296875" style="70" customWidth="1"/>
    <col min="2" max="3" width="11.453125" style="46" customWidth="1"/>
    <col min="4" max="4" width="18.81640625" style="46" customWidth="1"/>
    <col min="5" max="5" width="14.54296875" style="46" customWidth="1"/>
    <col min="6" max="6" width="13.81640625" style="46" customWidth="1"/>
    <col min="7" max="7" width="42" style="46" customWidth="1"/>
    <col min="8" max="11" width="11.453125" style="46" customWidth="1"/>
    <col min="12" max="12" width="17.1796875" style="46" customWidth="1"/>
    <col min="13" max="16384" width="0" style="46" hidden="1"/>
  </cols>
  <sheetData>
    <row r="1" spans="1:256" s="55" customFormat="1" ht="55" customHeight="1" x14ac:dyDescent="0.65">
      <c r="A1" s="228" t="str">
        <f>Development!$A$3&amp;" Electric Vehicle Make-Ready Program"</f>
        <v>2024 Electric Vehicle Make-Ready Program</v>
      </c>
      <c r="B1" s="228"/>
      <c r="C1" s="224"/>
      <c r="D1" s="224"/>
      <c r="E1" s="224"/>
      <c r="F1" s="224"/>
      <c r="G1" s="224"/>
      <c r="H1" s="226"/>
      <c r="I1" s="226"/>
      <c r="J1" s="226"/>
      <c r="K1" s="226"/>
      <c r="L1" s="226"/>
      <c r="M1" s="3"/>
      <c r="N1" s="3"/>
      <c r="O1" s="3"/>
      <c r="P1" s="3"/>
      <c r="Q1" s="3"/>
      <c r="R1" s="3"/>
      <c r="S1" s="3"/>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50"/>
      <c r="BK1" s="450"/>
      <c r="BL1" s="450"/>
      <c r="BM1" s="450"/>
      <c r="BN1" s="450"/>
      <c r="BO1" s="450"/>
      <c r="BP1" s="450"/>
      <c r="BQ1" s="450"/>
      <c r="BR1" s="450"/>
      <c r="BS1" s="450"/>
      <c r="BT1" s="450"/>
      <c r="BU1" s="450"/>
      <c r="BV1" s="450"/>
      <c r="BW1" s="450"/>
      <c r="BX1" s="450"/>
      <c r="BY1" s="450"/>
      <c r="BZ1" s="450"/>
      <c r="CA1" s="450"/>
      <c r="CB1" s="450"/>
      <c r="CC1" s="450"/>
      <c r="CD1" s="450"/>
      <c r="CE1" s="450"/>
      <c r="CF1" s="450"/>
      <c r="CG1" s="450"/>
      <c r="CH1" s="450"/>
      <c r="CI1" s="450"/>
      <c r="CJ1" s="450"/>
      <c r="CK1" s="450"/>
      <c r="CL1" s="450"/>
      <c r="CM1" s="450"/>
      <c r="CN1" s="450"/>
      <c r="CO1" s="450"/>
      <c r="CP1" s="450"/>
      <c r="CQ1" s="450"/>
      <c r="CR1" s="450"/>
      <c r="CS1" s="450"/>
      <c r="CT1" s="450"/>
      <c r="CU1" s="450"/>
      <c r="CV1" s="450"/>
      <c r="CW1" s="450"/>
      <c r="CX1" s="450"/>
      <c r="CY1" s="450"/>
      <c r="CZ1" s="450"/>
      <c r="DA1" s="450"/>
      <c r="DB1" s="450"/>
      <c r="DC1" s="450"/>
      <c r="DD1" s="450"/>
      <c r="DE1" s="450"/>
      <c r="DF1" s="450"/>
      <c r="DG1" s="450"/>
      <c r="DH1" s="450"/>
      <c r="DI1" s="450"/>
      <c r="DJ1" s="450"/>
      <c r="DK1" s="450"/>
      <c r="DL1" s="450"/>
      <c r="DM1" s="450"/>
      <c r="DN1" s="450"/>
      <c r="DO1" s="450"/>
      <c r="DP1" s="450"/>
      <c r="DQ1" s="450"/>
      <c r="DR1" s="450"/>
      <c r="DS1" s="450"/>
      <c r="DT1" s="450"/>
      <c r="DU1" s="450"/>
      <c r="DV1" s="450"/>
      <c r="DW1" s="450"/>
      <c r="DX1" s="450"/>
      <c r="DY1" s="450"/>
      <c r="DZ1" s="450"/>
      <c r="EA1" s="450"/>
      <c r="EB1" s="450"/>
      <c r="EC1" s="450"/>
      <c r="ED1" s="450"/>
      <c r="EE1" s="450"/>
      <c r="EF1" s="450"/>
      <c r="EG1" s="450"/>
      <c r="EH1" s="450"/>
      <c r="EI1" s="450"/>
      <c r="EJ1" s="450"/>
      <c r="EK1" s="450"/>
      <c r="EL1" s="450"/>
      <c r="EM1" s="450"/>
      <c r="EN1" s="450"/>
      <c r="EO1" s="450"/>
      <c r="EP1" s="450"/>
      <c r="EQ1" s="450"/>
      <c r="ER1" s="450"/>
      <c r="ES1" s="450"/>
      <c r="ET1" s="450"/>
      <c r="EU1" s="450"/>
      <c r="EV1" s="450"/>
      <c r="EW1" s="450"/>
      <c r="EX1" s="450"/>
      <c r="EY1" s="450"/>
      <c r="EZ1" s="450"/>
      <c r="FA1" s="450"/>
      <c r="FB1" s="450"/>
      <c r="FC1" s="450"/>
      <c r="FD1" s="450"/>
      <c r="FE1" s="450"/>
      <c r="FF1" s="450"/>
      <c r="FG1" s="450"/>
      <c r="FH1" s="450"/>
      <c r="FI1" s="450"/>
      <c r="FJ1" s="450"/>
      <c r="FK1" s="450"/>
      <c r="FL1" s="450"/>
      <c r="FM1" s="450"/>
      <c r="FN1" s="450"/>
      <c r="FO1" s="450"/>
      <c r="FP1" s="450"/>
      <c r="FQ1" s="450"/>
      <c r="FR1" s="450"/>
      <c r="FS1" s="450"/>
      <c r="FT1" s="450"/>
      <c r="FU1" s="450"/>
      <c r="FV1" s="450"/>
      <c r="FW1" s="450"/>
      <c r="FX1" s="450"/>
      <c r="FY1" s="450"/>
      <c r="FZ1" s="450"/>
      <c r="GA1" s="450"/>
      <c r="GB1" s="450"/>
      <c r="GC1" s="450"/>
      <c r="GD1" s="450"/>
      <c r="GE1" s="450"/>
      <c r="GF1" s="450"/>
      <c r="GG1" s="450"/>
      <c r="GH1" s="450"/>
      <c r="GI1" s="450"/>
      <c r="GJ1" s="450"/>
      <c r="GK1" s="450"/>
      <c r="GL1" s="450"/>
      <c r="GM1" s="450"/>
      <c r="GN1" s="450"/>
      <c r="GO1" s="450"/>
      <c r="GP1" s="450"/>
      <c r="GQ1" s="450"/>
      <c r="GR1" s="450"/>
      <c r="GS1" s="450"/>
      <c r="GT1" s="450"/>
      <c r="GU1" s="450"/>
      <c r="GV1" s="450"/>
      <c r="GW1" s="450"/>
      <c r="GX1" s="450"/>
      <c r="GY1" s="450"/>
      <c r="GZ1" s="450"/>
      <c r="HA1" s="450"/>
      <c r="HB1" s="450"/>
      <c r="HC1" s="450"/>
      <c r="HD1" s="450"/>
      <c r="HE1" s="450"/>
      <c r="HF1" s="450"/>
      <c r="HG1" s="450"/>
      <c r="HH1" s="450"/>
      <c r="HI1" s="450"/>
      <c r="HJ1" s="450"/>
      <c r="HK1" s="450"/>
      <c r="HL1" s="450"/>
      <c r="HM1" s="450"/>
      <c r="HN1" s="450"/>
      <c r="HO1" s="450"/>
      <c r="HP1" s="450"/>
      <c r="HQ1" s="450"/>
      <c r="HR1" s="450"/>
      <c r="HS1" s="450"/>
      <c r="HT1" s="450"/>
      <c r="HU1" s="450"/>
      <c r="HV1" s="450"/>
      <c r="HW1" s="450"/>
      <c r="HX1" s="450"/>
      <c r="HY1" s="450"/>
      <c r="HZ1" s="450"/>
      <c r="IA1" s="450"/>
      <c r="IB1" s="450"/>
      <c r="IC1" s="450"/>
      <c r="ID1" s="450"/>
      <c r="IE1" s="450"/>
      <c r="IF1" s="450"/>
      <c r="IG1" s="450"/>
      <c r="IH1" s="450"/>
      <c r="II1" s="450"/>
      <c r="IJ1" s="450"/>
      <c r="IK1" s="450"/>
      <c r="IL1" s="450"/>
      <c r="IM1" s="450"/>
      <c r="IN1" s="450"/>
      <c r="IO1" s="450"/>
      <c r="IP1" s="450"/>
      <c r="IQ1" s="450"/>
      <c r="IR1" s="450"/>
      <c r="IS1" s="450"/>
      <c r="IT1" s="450"/>
      <c r="IU1" s="450"/>
      <c r="IV1" s="450"/>
    </row>
    <row r="2" spans="1:256" s="55" customFormat="1" ht="55" customHeight="1" thickBot="1" x14ac:dyDescent="0.35">
      <c r="A2" s="225" t="str">
        <f>'Customer Information'!A2:H2</f>
        <v>Electric Vehicle Make-Ready Program, Version 2.0</v>
      </c>
      <c r="B2" s="224"/>
      <c r="C2" s="229"/>
      <c r="D2" s="224"/>
      <c r="E2" s="224"/>
      <c r="F2" s="224"/>
      <c r="G2" s="224"/>
      <c r="H2" s="226"/>
      <c r="I2" s="226"/>
      <c r="J2" s="226"/>
      <c r="K2" s="226"/>
      <c r="L2" s="226"/>
      <c r="M2" s="4"/>
      <c r="N2" s="4"/>
      <c r="O2" s="4"/>
      <c r="P2" s="4"/>
      <c r="Q2" s="4"/>
      <c r="R2" s="4"/>
      <c r="S2" s="4"/>
      <c r="T2" s="69"/>
      <c r="U2" s="6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449"/>
      <c r="CI2" s="449"/>
      <c r="CJ2" s="449"/>
      <c r="CK2" s="449"/>
      <c r="CL2" s="449"/>
      <c r="CM2" s="449"/>
      <c r="CN2" s="449"/>
      <c r="CO2" s="449"/>
      <c r="CP2" s="449"/>
      <c r="CQ2" s="449"/>
      <c r="CR2" s="449"/>
      <c r="CS2" s="449"/>
      <c r="CT2" s="449"/>
      <c r="CU2" s="449"/>
      <c r="CV2" s="449"/>
      <c r="CW2" s="449"/>
      <c r="CX2" s="449"/>
      <c r="CY2" s="449"/>
      <c r="CZ2" s="449"/>
      <c r="DA2" s="449"/>
      <c r="DB2" s="449"/>
      <c r="DC2" s="449"/>
      <c r="DD2" s="449"/>
      <c r="DE2" s="449"/>
      <c r="DF2" s="449"/>
      <c r="DG2" s="449"/>
      <c r="DH2" s="449"/>
      <c r="DI2" s="449"/>
      <c r="DJ2" s="449"/>
      <c r="DK2" s="449"/>
      <c r="DL2" s="449"/>
      <c r="DM2" s="449"/>
      <c r="DN2" s="449"/>
      <c r="DO2" s="449"/>
      <c r="DP2" s="449"/>
      <c r="DQ2" s="449"/>
      <c r="DR2" s="449"/>
      <c r="DS2" s="449"/>
      <c r="DT2" s="449"/>
      <c r="DU2" s="449"/>
      <c r="DV2" s="449"/>
      <c r="DW2" s="449"/>
      <c r="DX2" s="449"/>
      <c r="DY2" s="449"/>
      <c r="DZ2" s="449"/>
      <c r="EA2" s="449"/>
      <c r="EB2" s="449"/>
      <c r="EC2" s="449"/>
      <c r="ED2" s="449"/>
      <c r="EE2" s="449"/>
      <c r="EF2" s="449"/>
      <c r="EG2" s="449"/>
      <c r="EH2" s="449"/>
      <c r="EI2" s="449"/>
      <c r="EJ2" s="449"/>
      <c r="EK2" s="449"/>
      <c r="EL2" s="449"/>
      <c r="EM2" s="449"/>
      <c r="EN2" s="449"/>
      <c r="EO2" s="449"/>
      <c r="EP2" s="449"/>
      <c r="EQ2" s="449"/>
      <c r="ER2" s="449"/>
      <c r="ES2" s="449"/>
      <c r="ET2" s="449"/>
      <c r="EU2" s="449"/>
      <c r="EV2" s="449"/>
      <c r="EW2" s="449"/>
      <c r="EX2" s="449"/>
      <c r="EY2" s="449"/>
      <c r="EZ2" s="449"/>
      <c r="FA2" s="449"/>
      <c r="FB2" s="449"/>
      <c r="FC2" s="449"/>
      <c r="FD2" s="449"/>
      <c r="FE2" s="449"/>
      <c r="FF2" s="449"/>
      <c r="FG2" s="449"/>
      <c r="FH2" s="449"/>
      <c r="FI2" s="449"/>
      <c r="FJ2" s="449"/>
      <c r="FK2" s="449"/>
      <c r="FL2" s="449"/>
      <c r="FM2" s="449"/>
      <c r="FN2" s="449"/>
      <c r="FO2" s="449"/>
      <c r="FP2" s="449"/>
      <c r="FQ2" s="449"/>
      <c r="FR2" s="449"/>
      <c r="FS2" s="449"/>
      <c r="FT2" s="449"/>
      <c r="FU2" s="449"/>
      <c r="FV2" s="449"/>
      <c r="FW2" s="449"/>
      <c r="FX2" s="449"/>
      <c r="FY2" s="449"/>
      <c r="FZ2" s="449"/>
      <c r="GA2" s="449"/>
      <c r="GB2" s="449"/>
      <c r="GC2" s="449"/>
      <c r="GD2" s="449"/>
      <c r="GE2" s="449"/>
      <c r="GF2" s="449"/>
      <c r="GG2" s="449"/>
      <c r="GH2" s="449"/>
      <c r="GI2" s="449"/>
      <c r="GJ2" s="449"/>
      <c r="GK2" s="449"/>
      <c r="GL2" s="449"/>
      <c r="GM2" s="449"/>
      <c r="GN2" s="449"/>
      <c r="GO2" s="449"/>
      <c r="GP2" s="449"/>
      <c r="GQ2" s="449"/>
      <c r="GR2" s="449"/>
      <c r="GS2" s="449"/>
      <c r="GT2" s="449"/>
      <c r="GU2" s="449"/>
      <c r="GV2" s="449"/>
      <c r="GW2" s="449"/>
      <c r="GX2" s="449"/>
      <c r="GY2" s="449"/>
      <c r="GZ2" s="449"/>
      <c r="HA2" s="449"/>
      <c r="HB2" s="449"/>
      <c r="HC2" s="449"/>
      <c r="HD2" s="449"/>
      <c r="HE2" s="449"/>
      <c r="HF2" s="449"/>
      <c r="HG2" s="449"/>
      <c r="HH2" s="449"/>
      <c r="HI2" s="449"/>
      <c r="HJ2" s="449"/>
      <c r="HK2" s="449"/>
      <c r="HL2" s="449"/>
      <c r="HM2" s="449"/>
      <c r="HN2" s="449"/>
      <c r="HO2" s="449"/>
      <c r="HP2" s="449"/>
      <c r="HQ2" s="449"/>
      <c r="HR2" s="449"/>
      <c r="HS2" s="449"/>
      <c r="HT2" s="449"/>
      <c r="HU2" s="449"/>
      <c r="HV2" s="449"/>
      <c r="HW2" s="449"/>
      <c r="HX2" s="449"/>
      <c r="HY2" s="449"/>
      <c r="HZ2" s="449"/>
      <c r="IA2" s="449"/>
      <c r="IB2" s="449"/>
      <c r="IC2" s="449"/>
      <c r="ID2" s="449"/>
      <c r="IE2" s="449"/>
      <c r="IF2" s="449"/>
      <c r="IG2" s="449"/>
      <c r="IH2" s="449"/>
      <c r="II2" s="449"/>
      <c r="IJ2" s="449"/>
      <c r="IK2" s="449"/>
      <c r="IL2" s="449"/>
      <c r="IM2" s="449"/>
      <c r="IN2" s="449"/>
      <c r="IO2" s="449"/>
      <c r="IP2" s="449"/>
      <c r="IQ2" s="449"/>
      <c r="IR2" s="449"/>
      <c r="IS2" s="449"/>
      <c r="IT2" s="449"/>
      <c r="IU2" s="449"/>
      <c r="IV2" s="449"/>
    </row>
    <row r="3" spans="1:256" s="55" customFormat="1" ht="17.5" customHeight="1" thickTop="1" x14ac:dyDescent="0.3">
      <c r="A3" s="147"/>
      <c r="B3" s="147"/>
      <c r="C3" s="147"/>
      <c r="D3" s="147"/>
      <c r="E3" s="147"/>
      <c r="F3" s="147"/>
      <c r="G3" s="147"/>
      <c r="H3" s="147"/>
      <c r="I3" s="147"/>
      <c r="J3" s="147"/>
      <c r="K3" s="147"/>
      <c r="L3" s="147"/>
      <c r="M3" s="4"/>
      <c r="N3" s="4"/>
      <c r="O3" s="4"/>
      <c r="P3" s="4"/>
      <c r="Q3" s="4"/>
      <c r="R3" s="4"/>
      <c r="S3" s="4"/>
      <c r="T3" s="69"/>
      <c r="U3" s="69"/>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pans="1:256" s="91" customFormat="1" ht="18.5" thickBot="1" x14ac:dyDescent="0.4">
      <c r="A4" s="92" t="s">
        <v>245</v>
      </c>
      <c r="B4" s="92"/>
      <c r="C4" s="156"/>
      <c r="D4" s="156"/>
      <c r="E4" s="156"/>
      <c r="F4" s="156"/>
      <c r="G4" s="156"/>
      <c r="H4" s="156"/>
      <c r="I4" s="156"/>
      <c r="J4" s="156"/>
      <c r="K4" s="156"/>
      <c r="L4" s="156"/>
      <c r="M4" s="90"/>
      <c r="N4" s="90"/>
      <c r="O4" s="90"/>
    </row>
    <row r="5" spans="1:256" s="101" customFormat="1" ht="67.5" hidden="1" customHeight="1" x14ac:dyDescent="0.35">
      <c r="A5" s="99" t="s">
        <v>18</v>
      </c>
      <c r="B5" s="451" t="s">
        <v>251</v>
      </c>
      <c r="C5" s="451"/>
      <c r="D5" s="451"/>
      <c r="E5" s="451"/>
      <c r="F5" s="451"/>
      <c r="G5" s="451"/>
      <c r="H5" s="451"/>
      <c r="I5" s="451"/>
      <c r="J5" s="451"/>
      <c r="K5" s="176"/>
      <c r="L5" s="176"/>
      <c r="M5" s="100"/>
      <c r="N5" s="100"/>
      <c r="O5" s="100"/>
    </row>
    <row r="6" spans="1:256" s="101" customFormat="1" ht="55" hidden="1" customHeight="1" x14ac:dyDescent="0.35">
      <c r="A6" s="99" t="s">
        <v>18</v>
      </c>
      <c r="B6" s="452" t="s">
        <v>252</v>
      </c>
      <c r="C6" s="452"/>
      <c r="D6" s="452"/>
      <c r="E6" s="452"/>
      <c r="F6" s="452"/>
      <c r="G6" s="452"/>
      <c r="H6" s="452"/>
      <c r="I6" s="452"/>
      <c r="J6" s="452"/>
      <c r="K6" s="176"/>
      <c r="L6" s="176"/>
      <c r="M6" s="100"/>
      <c r="N6" s="100"/>
      <c r="O6" s="100"/>
    </row>
    <row r="7" spans="1:256" s="101" customFormat="1" ht="33" customHeight="1" x14ac:dyDescent="0.35">
      <c r="A7" s="74" t="s">
        <v>18</v>
      </c>
      <c r="B7" s="448" t="s">
        <v>521</v>
      </c>
      <c r="C7" s="448"/>
      <c r="D7" s="448"/>
      <c r="E7" s="448"/>
      <c r="F7" s="448"/>
      <c r="G7" s="448"/>
      <c r="H7" s="448"/>
      <c r="I7" s="175"/>
      <c r="J7" s="175"/>
      <c r="K7" s="176"/>
      <c r="L7" s="176"/>
      <c r="M7" s="100"/>
      <c r="N7" s="100"/>
      <c r="O7" s="100"/>
    </row>
    <row r="8" spans="1:256" s="101" customFormat="1" ht="24" customHeight="1" x14ac:dyDescent="0.35">
      <c r="A8" s="74" t="s">
        <v>18</v>
      </c>
      <c r="B8" s="448" t="s">
        <v>522</v>
      </c>
      <c r="C8" s="448"/>
      <c r="D8" s="448"/>
      <c r="E8" s="448"/>
      <c r="F8" s="448"/>
      <c r="G8" s="448"/>
      <c r="H8" s="448"/>
      <c r="I8" s="175"/>
      <c r="J8" s="175"/>
      <c r="K8" s="176"/>
      <c r="L8" s="176"/>
      <c r="M8" s="100"/>
      <c r="N8" s="100"/>
      <c r="O8" s="100"/>
    </row>
    <row r="9" spans="1:256" s="101" customFormat="1" ht="22" customHeight="1" x14ac:dyDescent="0.35">
      <c r="A9" s="74" t="s">
        <v>18</v>
      </c>
      <c r="B9" s="448" t="s">
        <v>523</v>
      </c>
      <c r="C9" s="448"/>
      <c r="D9" s="448"/>
      <c r="E9" s="448"/>
      <c r="F9" s="448"/>
      <c r="G9" s="448"/>
      <c r="H9" s="175"/>
      <c r="I9" s="175"/>
      <c r="J9" s="175"/>
      <c r="K9" s="176"/>
      <c r="L9" s="176"/>
      <c r="M9" s="100"/>
      <c r="N9" s="100"/>
      <c r="O9" s="100"/>
    </row>
    <row r="10" spans="1:256" s="101" customFormat="1" ht="26.5" customHeight="1" x14ac:dyDescent="0.35">
      <c r="A10" s="74" t="s">
        <v>18</v>
      </c>
      <c r="B10" s="448" t="s">
        <v>506</v>
      </c>
      <c r="C10" s="448"/>
      <c r="D10" s="448"/>
      <c r="E10" s="448"/>
      <c r="F10" s="448"/>
      <c r="G10" s="448"/>
      <c r="H10" s="448"/>
      <c r="I10" s="102"/>
      <c r="J10" s="102"/>
      <c r="K10" s="71"/>
      <c r="L10" s="71"/>
      <c r="M10" s="100"/>
      <c r="N10" s="100"/>
      <c r="O10" s="100"/>
    </row>
    <row r="11" spans="1:256" s="55" customFormat="1" ht="34" customHeight="1" x14ac:dyDescent="0.35">
      <c r="A11" s="74" t="s">
        <v>18</v>
      </c>
      <c r="B11" s="448" t="s">
        <v>540</v>
      </c>
      <c r="C11" s="448"/>
      <c r="D11" s="448"/>
      <c r="E11" s="448"/>
      <c r="F11" s="448"/>
      <c r="G11" s="448"/>
      <c r="H11" s="448"/>
      <c r="I11" s="396"/>
      <c r="J11" s="396"/>
      <c r="K11" s="396"/>
      <c r="L11" s="396"/>
      <c r="M11" s="100"/>
      <c r="N11" s="100"/>
      <c r="O11" s="100"/>
    </row>
    <row r="12" spans="1:256" s="40" customFormat="1" ht="91" customHeight="1" x14ac:dyDescent="0.35">
      <c r="A12" s="314" t="s">
        <v>18</v>
      </c>
      <c r="B12" s="447" t="s">
        <v>507</v>
      </c>
      <c r="C12" s="448"/>
      <c r="D12" s="448"/>
      <c r="E12" s="448"/>
      <c r="F12" s="448"/>
      <c r="G12" s="448"/>
      <c r="H12" s="448"/>
      <c r="I12" s="396"/>
      <c r="J12" s="396"/>
      <c r="K12" s="396"/>
      <c r="L12" s="396"/>
      <c r="M12" s="19"/>
      <c r="N12" s="19"/>
      <c r="O12" s="19"/>
    </row>
    <row r="13" spans="1:256" s="101" customFormat="1" ht="35.5" customHeight="1" x14ac:dyDescent="0.35">
      <c r="A13" s="74" t="s">
        <v>18</v>
      </c>
      <c r="B13" s="448" t="s">
        <v>508</v>
      </c>
      <c r="C13" s="448"/>
      <c r="D13" s="448"/>
      <c r="E13" s="448"/>
      <c r="F13" s="448"/>
      <c r="G13" s="448"/>
      <c r="H13" s="448"/>
      <c r="I13" s="396"/>
      <c r="J13" s="396"/>
      <c r="K13" s="396"/>
      <c r="L13" s="396"/>
      <c r="M13" s="100"/>
      <c r="N13" s="100"/>
      <c r="O13" s="100"/>
    </row>
    <row r="14" spans="1:256" s="101" customFormat="1" ht="61.5" customHeight="1" x14ac:dyDescent="0.35">
      <c r="A14" s="74" t="s">
        <v>18</v>
      </c>
      <c r="B14" s="448" t="s">
        <v>512</v>
      </c>
      <c r="C14" s="448"/>
      <c r="D14" s="448"/>
      <c r="E14" s="448"/>
      <c r="F14" s="448"/>
      <c r="G14" s="448"/>
      <c r="H14" s="448"/>
      <c r="I14" s="396"/>
      <c r="J14" s="396"/>
      <c r="K14" s="396"/>
      <c r="L14" s="396"/>
      <c r="M14" s="100"/>
      <c r="N14" s="100"/>
      <c r="O14" s="100"/>
    </row>
    <row r="15" spans="1:256" s="72" customFormat="1" ht="120" customHeight="1" x14ac:dyDescent="0.35">
      <c r="A15" s="73" t="s">
        <v>18</v>
      </c>
      <c r="B15" s="447" t="s">
        <v>513</v>
      </c>
      <c r="C15" s="448"/>
      <c r="D15" s="448"/>
      <c r="E15" s="448"/>
      <c r="F15" s="448"/>
      <c r="G15" s="448"/>
      <c r="H15" s="448"/>
      <c r="I15" s="396"/>
      <c r="J15" s="396"/>
      <c r="K15" s="396"/>
      <c r="L15" s="396"/>
      <c r="M15" s="19"/>
      <c r="N15" s="19"/>
      <c r="O15" s="19"/>
    </row>
    <row r="16" spans="1:256" s="72" customFormat="1" ht="33" customHeight="1" x14ac:dyDescent="0.35">
      <c r="A16" s="73" t="s">
        <v>18</v>
      </c>
      <c r="B16" s="448" t="s">
        <v>509</v>
      </c>
      <c r="C16" s="448"/>
      <c r="D16" s="448"/>
      <c r="E16" s="448"/>
      <c r="F16" s="448"/>
      <c r="G16" s="448"/>
      <c r="H16" s="448"/>
      <c r="I16" s="396"/>
      <c r="J16" s="396"/>
      <c r="K16" s="396"/>
      <c r="L16" s="396"/>
      <c r="M16" s="19"/>
      <c r="N16" s="19"/>
      <c r="O16" s="19"/>
    </row>
    <row r="17" spans="1:15" s="72" customFormat="1" ht="22.5" customHeight="1" x14ac:dyDescent="0.35">
      <c r="A17" s="73" t="s">
        <v>18</v>
      </c>
      <c r="B17" s="448" t="s">
        <v>510</v>
      </c>
      <c r="C17" s="448"/>
      <c r="D17" s="448"/>
      <c r="E17" s="448"/>
      <c r="F17" s="448"/>
      <c r="G17" s="448"/>
      <c r="H17" s="448"/>
      <c r="I17" s="396"/>
      <c r="J17" s="396"/>
      <c r="K17" s="396"/>
      <c r="L17" s="396"/>
      <c r="M17" s="19"/>
      <c r="N17" s="19"/>
      <c r="O17" s="19"/>
    </row>
    <row r="18" spans="1:15" s="72" customFormat="1" ht="162" customHeight="1" x14ac:dyDescent="0.35">
      <c r="A18" s="73" t="s">
        <v>18</v>
      </c>
      <c r="B18" s="447" t="s">
        <v>598</v>
      </c>
      <c r="C18" s="448"/>
      <c r="D18" s="448"/>
      <c r="E18" s="448"/>
      <c r="F18" s="448"/>
      <c r="G18" s="448"/>
      <c r="H18" s="448"/>
      <c r="I18" s="396"/>
      <c r="J18" s="396"/>
      <c r="K18" s="396"/>
      <c r="L18" s="396"/>
      <c r="M18" s="19"/>
      <c r="N18" s="19"/>
      <c r="O18" s="19"/>
    </row>
    <row r="19" spans="1:15" s="72" customFormat="1" ht="33" customHeight="1" x14ac:dyDescent="0.35">
      <c r="A19" s="73" t="s">
        <v>18</v>
      </c>
      <c r="B19" s="448" t="s">
        <v>514</v>
      </c>
      <c r="C19" s="448"/>
      <c r="D19" s="448"/>
      <c r="E19" s="448"/>
      <c r="F19" s="448"/>
      <c r="G19" s="448"/>
      <c r="H19" s="448"/>
      <c r="I19" s="396"/>
      <c r="J19" s="396"/>
      <c r="K19" s="396"/>
      <c r="L19" s="396"/>
      <c r="M19" s="19"/>
      <c r="N19" s="19"/>
      <c r="O19" s="19"/>
    </row>
    <row r="20" spans="1:15" s="72" customFormat="1" ht="30.65" customHeight="1" x14ac:dyDescent="0.35">
      <c r="A20" s="73" t="s">
        <v>18</v>
      </c>
      <c r="B20" s="448" t="s">
        <v>511</v>
      </c>
      <c r="C20" s="448"/>
      <c r="D20" s="448"/>
      <c r="E20" s="448"/>
      <c r="F20" s="448"/>
      <c r="G20" s="448"/>
      <c r="H20" s="448"/>
      <c r="I20" s="396"/>
      <c r="J20" s="396"/>
      <c r="K20" s="396"/>
      <c r="L20" s="396"/>
      <c r="M20" s="19"/>
      <c r="N20" s="19"/>
      <c r="O20" s="19"/>
    </row>
    <row r="21" spans="1:15" s="72" customFormat="1" ht="46.5" customHeight="1" x14ac:dyDescent="0.35">
      <c r="A21" s="73" t="s">
        <v>18</v>
      </c>
      <c r="B21" s="447" t="s">
        <v>515</v>
      </c>
      <c r="C21" s="448"/>
      <c r="D21" s="448"/>
      <c r="E21" s="448"/>
      <c r="F21" s="448"/>
      <c r="G21" s="448"/>
      <c r="H21" s="448"/>
      <c r="I21" s="396"/>
      <c r="J21" s="396"/>
      <c r="K21" s="396"/>
      <c r="L21" s="396"/>
      <c r="M21" s="19"/>
      <c r="N21" s="19"/>
      <c r="O21" s="19"/>
    </row>
    <row r="22" spans="1:15" customFormat="1" ht="20.5" customHeight="1" x14ac:dyDescent="0.35">
      <c r="A22" s="73" t="s">
        <v>18</v>
      </c>
      <c r="B22" s="448" t="s">
        <v>500</v>
      </c>
      <c r="C22" s="448"/>
      <c r="D22" s="448"/>
      <c r="E22" s="448"/>
      <c r="F22" s="448"/>
      <c r="G22" s="448"/>
      <c r="H22" s="448"/>
      <c r="I22" s="396"/>
      <c r="J22" s="396"/>
      <c r="K22" s="396"/>
      <c r="L22" s="396"/>
    </row>
    <row r="23" spans="1:15" customFormat="1" ht="21" customHeight="1" x14ac:dyDescent="0.35">
      <c r="A23" s="73" t="s">
        <v>18</v>
      </c>
      <c r="B23" s="448" t="s">
        <v>501</v>
      </c>
      <c r="C23" s="448"/>
      <c r="D23" s="448"/>
      <c r="E23" s="448"/>
      <c r="F23" s="448"/>
      <c r="G23" s="448"/>
      <c r="H23" s="448"/>
      <c r="I23" s="396"/>
      <c r="J23" s="396"/>
      <c r="K23" s="396"/>
      <c r="L23" s="396"/>
    </row>
    <row r="24" spans="1:15" customFormat="1" ht="60.65" customHeight="1" x14ac:dyDescent="0.35">
      <c r="A24" s="73" t="s">
        <v>18</v>
      </c>
      <c r="B24" s="447" t="s">
        <v>502</v>
      </c>
      <c r="C24" s="448"/>
      <c r="D24" s="448"/>
      <c r="E24" s="448"/>
      <c r="F24" s="448"/>
      <c r="G24" s="448"/>
      <c r="H24" s="448"/>
      <c r="I24" s="396"/>
      <c r="J24" s="396"/>
      <c r="K24" s="396"/>
      <c r="L24" s="396"/>
    </row>
    <row r="25" spans="1:15" customFormat="1" ht="47.15" customHeight="1" x14ac:dyDescent="0.35">
      <c r="A25" s="73" t="s">
        <v>18</v>
      </c>
      <c r="B25" s="447" t="s">
        <v>516</v>
      </c>
      <c r="C25" s="448"/>
      <c r="D25" s="448"/>
      <c r="E25" s="448"/>
      <c r="F25" s="448"/>
      <c r="G25" s="448"/>
      <c r="H25" s="448"/>
      <c r="I25" s="396"/>
      <c r="J25" s="396"/>
      <c r="K25" s="396"/>
      <c r="L25" s="396"/>
    </row>
    <row r="26" spans="1:15" customFormat="1" ht="33" customHeight="1" x14ac:dyDescent="0.35">
      <c r="A26" s="73" t="s">
        <v>18</v>
      </c>
      <c r="B26" s="447" t="s">
        <v>503</v>
      </c>
      <c r="C26" s="448"/>
      <c r="D26" s="448"/>
      <c r="E26" s="448"/>
      <c r="F26" s="448"/>
      <c r="G26" s="448"/>
      <c r="H26" s="448"/>
      <c r="I26" s="396"/>
      <c r="J26" s="396"/>
      <c r="K26" s="396"/>
      <c r="L26" s="396"/>
    </row>
    <row r="27" spans="1:15" customFormat="1" ht="120" customHeight="1" x14ac:dyDescent="0.35">
      <c r="A27" s="73" t="s">
        <v>18</v>
      </c>
      <c r="B27" s="447" t="s">
        <v>504</v>
      </c>
      <c r="C27" s="448"/>
      <c r="D27" s="448"/>
      <c r="E27" s="448"/>
      <c r="F27" s="448"/>
      <c r="G27" s="448"/>
      <c r="H27" s="448"/>
      <c r="I27" s="396"/>
      <c r="J27" s="396"/>
      <c r="K27" s="396"/>
      <c r="L27" s="396"/>
    </row>
    <row r="28" spans="1:15" customFormat="1" ht="25" customHeight="1" x14ac:dyDescent="0.35">
      <c r="A28" s="73" t="s">
        <v>18</v>
      </c>
      <c r="B28" s="448" t="s">
        <v>505</v>
      </c>
      <c r="C28" s="448"/>
      <c r="D28" s="448"/>
      <c r="E28" s="448"/>
      <c r="F28" s="448"/>
      <c r="G28" s="448"/>
      <c r="H28" s="448"/>
      <c r="I28" s="396"/>
      <c r="J28" s="396"/>
      <c r="K28" s="396"/>
      <c r="L28" s="396"/>
    </row>
    <row r="29" spans="1:15" customFormat="1" ht="16.399999999999999" customHeight="1" x14ac:dyDescent="0.35">
      <c r="A29" s="70" t="s">
        <v>18</v>
      </c>
      <c r="B29" s="177" t="s">
        <v>589</v>
      </c>
      <c r="C29" s="177"/>
      <c r="D29" s="177"/>
      <c r="E29" s="177"/>
      <c r="F29" s="177"/>
      <c r="G29" s="177"/>
      <c r="H29" s="177"/>
      <c r="I29" s="177"/>
      <c r="J29" s="177"/>
      <c r="K29" s="177"/>
      <c r="L29" s="177"/>
    </row>
    <row r="30" spans="1:15" ht="16.5" customHeight="1" x14ac:dyDescent="0.3">
      <c r="D30" s="76"/>
    </row>
    <row r="31" spans="1:15" ht="16.5" customHeight="1" x14ac:dyDescent="0.3">
      <c r="A31" s="28" t="s">
        <v>59</v>
      </c>
      <c r="B31" s="31"/>
      <c r="C31" s="97" t="str">
        <f>Development!$A$2</f>
        <v>2.0</v>
      </c>
      <c r="D31" s="399"/>
      <c r="E31" s="399"/>
      <c r="F31" s="399"/>
      <c r="G31" s="400"/>
      <c r="H31" s="400"/>
      <c r="I31" s="400"/>
      <c r="J31" s="31"/>
      <c r="K31" s="32" t="s">
        <v>61</v>
      </c>
      <c r="L31" s="33" t="str">
        <f>Development!$A$4</f>
        <v>7.12.24</v>
      </c>
    </row>
    <row r="32" spans="1:15" ht="16.5" hidden="1" customHeight="1" x14ac:dyDescent="0.3"/>
    <row r="33" ht="16.5" hidden="1" customHeight="1" x14ac:dyDescent="0.3"/>
  </sheetData>
  <sheetProtection algorithmName="SHA-512" hashValue="K3VfplDdCfDfUey8ClZj8IMbwfytlE0Gv3bTtwdWohHg4n4Tw/0miZJCFQXPLYUzggRqnuIbTRbcuY4rOHC1cQ==" saltValue="cNXNNRBrMZO/GAUdPE2tMw==" spinCount="100000" sheet="1" objects="1" scenarios="1"/>
  <mergeCells count="92">
    <mergeCell ref="V1:AE1"/>
    <mergeCell ref="AF1:AO1"/>
    <mergeCell ref="B5:J5"/>
    <mergeCell ref="B6:J6"/>
    <mergeCell ref="V2:AE2"/>
    <mergeCell ref="AF2:AO2"/>
    <mergeCell ref="AP1:AY1"/>
    <mergeCell ref="AZ1:BI1"/>
    <mergeCell ref="BJ1:BS1"/>
    <mergeCell ref="IH1:IQ1"/>
    <mergeCell ref="IR1:IV1"/>
    <mergeCell ref="EL1:EU1"/>
    <mergeCell ref="EV1:FE1"/>
    <mergeCell ref="FF1:FO1"/>
    <mergeCell ref="FP1:FY1"/>
    <mergeCell ref="FZ1:GI1"/>
    <mergeCell ref="GJ1:GS1"/>
    <mergeCell ref="BT1:CC1"/>
    <mergeCell ref="HD1:HM1"/>
    <mergeCell ref="HN1:HW1"/>
    <mergeCell ref="HX1:IG1"/>
    <mergeCell ref="CD2:CM2"/>
    <mergeCell ref="CN2:CW2"/>
    <mergeCell ref="CX2:DG2"/>
    <mergeCell ref="DH2:DQ2"/>
    <mergeCell ref="GT1:HC1"/>
    <mergeCell ref="CD1:CM1"/>
    <mergeCell ref="CN1:CW1"/>
    <mergeCell ref="CX1:DG1"/>
    <mergeCell ref="DH1:DQ1"/>
    <mergeCell ref="DR1:EA1"/>
    <mergeCell ref="EB1:EK1"/>
    <mergeCell ref="DR2:EA2"/>
    <mergeCell ref="EB2:EK2"/>
    <mergeCell ref="IH2:IQ2"/>
    <mergeCell ref="IR2:IV2"/>
    <mergeCell ref="EL2:EU2"/>
    <mergeCell ref="EV2:FE2"/>
    <mergeCell ref="FF2:FO2"/>
    <mergeCell ref="FP2:FY2"/>
    <mergeCell ref="FZ2:GI2"/>
    <mergeCell ref="GJ2:GS2"/>
    <mergeCell ref="GT2:HC2"/>
    <mergeCell ref="HD2:HM2"/>
    <mergeCell ref="HN2:HW2"/>
    <mergeCell ref="HX2:IG2"/>
    <mergeCell ref="AZ2:BI2"/>
    <mergeCell ref="BJ2:BS2"/>
    <mergeCell ref="BT2:CC2"/>
    <mergeCell ref="D31:F31"/>
    <mergeCell ref="G31:I31"/>
    <mergeCell ref="B13:H13"/>
    <mergeCell ref="B11:H11"/>
    <mergeCell ref="B12:H12"/>
    <mergeCell ref="B16:H16"/>
    <mergeCell ref="B15:H15"/>
    <mergeCell ref="I15:L15"/>
    <mergeCell ref="I16:L16"/>
    <mergeCell ref="B17:H17"/>
    <mergeCell ref="AP2:AY2"/>
    <mergeCell ref="B10:H10"/>
    <mergeCell ref="I11:L11"/>
    <mergeCell ref="I12:L12"/>
    <mergeCell ref="I13:L13"/>
    <mergeCell ref="B14:H14"/>
    <mergeCell ref="I14:L14"/>
    <mergeCell ref="I22:L22"/>
    <mergeCell ref="B23:H23"/>
    <mergeCell ref="I23:L23"/>
    <mergeCell ref="I17:L17"/>
    <mergeCell ref="B18:H18"/>
    <mergeCell ref="I18:L18"/>
    <mergeCell ref="B19:H19"/>
    <mergeCell ref="I19:L19"/>
    <mergeCell ref="B20:H20"/>
    <mergeCell ref="B21:H21"/>
    <mergeCell ref="B27:H27"/>
    <mergeCell ref="I27:L27"/>
    <mergeCell ref="B28:H28"/>
    <mergeCell ref="I28:L28"/>
    <mergeCell ref="B7:H7"/>
    <mergeCell ref="B8:H8"/>
    <mergeCell ref="B9:G9"/>
    <mergeCell ref="B24:H24"/>
    <mergeCell ref="I24:L24"/>
    <mergeCell ref="B25:H25"/>
    <mergeCell ref="I25:L25"/>
    <mergeCell ref="B26:H26"/>
    <mergeCell ref="I26:L26"/>
    <mergeCell ref="I20:L20"/>
    <mergeCell ref="I21:L21"/>
    <mergeCell ref="B22:H22"/>
  </mergeCells>
  <pageMargins left="0" right="0" top="0.25" bottom="0.25" header="0.3" footer="0.3"/>
  <pageSetup scale="48" fitToHeight="4"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50"/>
    <pageSetUpPr fitToPage="1"/>
  </sheetPr>
  <dimension ref="A1:IU63"/>
  <sheetViews>
    <sheetView showGridLines="0" zoomScaleNormal="100" zoomScalePageLayoutView="85" workbookViewId="0"/>
  </sheetViews>
  <sheetFormatPr defaultColWidth="0" defaultRowHeight="16.5" customHeight="1" zeroHeight="1" x14ac:dyDescent="0.3"/>
  <cols>
    <col min="1" max="1" width="14.54296875" style="46" customWidth="1"/>
    <col min="2" max="4" width="13.54296875" style="46" customWidth="1"/>
    <col min="5" max="5" width="13.81640625" style="46" customWidth="1"/>
    <col min="6" max="6" width="13.54296875" style="46" customWidth="1"/>
    <col min="7" max="7" width="1.54296875" style="46" customWidth="1"/>
    <col min="8" max="8" width="15.81640625" style="46" bestFit="1" customWidth="1"/>
    <col min="9" max="12" width="13.54296875" style="46" customWidth="1"/>
    <col min="13" max="13" width="9.1796875" style="46" customWidth="1"/>
    <col min="14" max="255" width="9.1796875" style="46" hidden="1" customWidth="1"/>
    <col min="256" max="16384" width="0" style="46" hidden="1"/>
  </cols>
  <sheetData>
    <row r="1" spans="1:13" ht="54.75" customHeight="1" x14ac:dyDescent="0.3">
      <c r="A1" s="131" t="str">
        <f>Development!$A$3&amp;" Residential Efficiency Program"</f>
        <v>2024 Residential Efficiency Program</v>
      </c>
      <c r="B1" s="132"/>
      <c r="C1" s="130"/>
      <c r="D1" s="130"/>
      <c r="E1" s="130"/>
      <c r="F1" s="130"/>
      <c r="G1" s="130"/>
      <c r="H1" s="130"/>
      <c r="I1" s="130"/>
      <c r="J1" s="130"/>
      <c r="K1" s="130"/>
      <c r="L1" s="130"/>
      <c r="M1" s="130"/>
    </row>
    <row r="2" spans="1:13" ht="54.75" customHeight="1" thickBot="1" x14ac:dyDescent="0.35">
      <c r="A2" s="149" t="s">
        <v>78</v>
      </c>
      <c r="B2" s="130"/>
      <c r="C2" s="149"/>
      <c r="D2" s="130"/>
      <c r="E2" s="130"/>
      <c r="F2" s="130"/>
      <c r="G2" s="130"/>
      <c r="H2" s="130"/>
      <c r="I2" s="130"/>
      <c r="J2" s="130"/>
      <c r="K2" s="130"/>
      <c r="L2" s="130"/>
      <c r="M2" s="130"/>
    </row>
    <row r="3" spans="1:13" ht="40" customHeight="1" thickTop="1" x14ac:dyDescent="0.3">
      <c r="A3" s="455" t="s">
        <v>85</v>
      </c>
      <c r="B3" s="456"/>
      <c r="C3" s="456"/>
      <c r="D3" s="456"/>
      <c r="E3" s="456"/>
      <c r="F3" s="456"/>
      <c r="G3" s="456"/>
      <c r="H3" s="456"/>
      <c r="I3" s="456"/>
      <c r="J3" s="456"/>
      <c r="K3" s="456"/>
      <c r="L3" s="456"/>
      <c r="M3" s="456"/>
    </row>
    <row r="4" spans="1:13" ht="18.5" thickBot="1" x14ac:dyDescent="0.45">
      <c r="A4" s="434" t="s">
        <v>33</v>
      </c>
      <c r="B4" s="434"/>
      <c r="C4" s="434"/>
      <c r="D4" s="434"/>
      <c r="E4" s="434"/>
      <c r="F4" s="434"/>
      <c r="G4" s="434"/>
      <c r="H4" s="434"/>
      <c r="I4" s="434"/>
      <c r="J4" s="434"/>
      <c r="K4" s="434"/>
      <c r="L4" s="434"/>
    </row>
    <row r="5" spans="1:13" ht="28" customHeight="1" x14ac:dyDescent="0.4">
      <c r="A5" s="414" t="s">
        <v>10</v>
      </c>
      <c r="B5" s="414"/>
      <c r="C5" s="453" t="str">
        <f>IF('Customer Information'!C7="","",'Customer Information'!C7)</f>
        <v/>
      </c>
      <c r="D5" s="453"/>
      <c r="E5" s="453"/>
      <c r="F5" s="453"/>
      <c r="J5" s="85"/>
      <c r="K5" s="454"/>
      <c r="L5" s="454"/>
    </row>
    <row r="6" spans="1:13" ht="28" customHeight="1" x14ac:dyDescent="0.4">
      <c r="A6" s="414" t="s">
        <v>46</v>
      </c>
      <c r="B6" s="414"/>
      <c r="C6" s="453" t="str">
        <f>IF('Customer Information'!C8="","",'Customer Information'!C8)</f>
        <v/>
      </c>
      <c r="D6" s="453"/>
      <c r="E6" s="453"/>
      <c r="F6" s="453"/>
      <c r="H6" s="85" t="s">
        <v>0</v>
      </c>
      <c r="I6" s="458" t="str">
        <f>IF('Customer Information'!I8="","",'Customer Information'!I8)</f>
        <v/>
      </c>
      <c r="J6" s="458"/>
      <c r="K6" s="85" t="s">
        <v>1</v>
      </c>
      <c r="L6" s="87" t="str">
        <f>IF('Customer Information'!L8="","",'Customer Information'!L8)</f>
        <v/>
      </c>
      <c r="M6" s="25"/>
    </row>
    <row r="7" spans="1:13" ht="28" customHeight="1" x14ac:dyDescent="0.4">
      <c r="A7" s="459" t="s">
        <v>47</v>
      </c>
      <c r="B7" s="459"/>
      <c r="C7" s="453" t="str">
        <f>IF('Customer Information'!C9="","",'Customer Information'!C9)</f>
        <v/>
      </c>
      <c r="D7" s="453"/>
      <c r="E7" s="453"/>
      <c r="F7" s="453"/>
      <c r="H7" s="85" t="s">
        <v>0</v>
      </c>
      <c r="I7" s="458" t="str">
        <f>IF('Customer Information'!I9="","",'Customer Information'!I9)</f>
        <v/>
      </c>
      <c r="J7" s="458"/>
      <c r="K7" s="85" t="s">
        <v>1</v>
      </c>
      <c r="L7" s="87" t="str">
        <f>IF('Customer Information'!L9="","",'Customer Information'!L9)</f>
        <v/>
      </c>
    </row>
    <row r="8" spans="1:13" ht="28" customHeight="1" x14ac:dyDescent="0.4">
      <c r="A8" s="414"/>
      <c r="B8" s="414"/>
      <c r="C8" s="453" t="str">
        <f>IF('Customer Information'!C10="","",'Customer Information'!C10)</f>
        <v/>
      </c>
      <c r="D8" s="453"/>
      <c r="E8" s="453"/>
      <c r="F8" s="453"/>
      <c r="I8" s="420" t="s">
        <v>48</v>
      </c>
      <c r="J8" s="420"/>
      <c r="K8" s="457" t="str">
        <f>IF('Customer Information'!K10="","",'Customer Information'!K10)</f>
        <v/>
      </c>
      <c r="L8" s="457"/>
    </row>
    <row r="9" spans="1:13" ht="28" customHeight="1" x14ac:dyDescent="0.4">
      <c r="A9" s="414" t="s">
        <v>49</v>
      </c>
      <c r="B9" s="414"/>
      <c r="C9" s="453" t="str">
        <f>IF('Customer Information'!C11="","",'Customer Information'!C11)</f>
        <v/>
      </c>
      <c r="D9" s="453"/>
      <c r="E9" s="453"/>
      <c r="F9" s="453"/>
      <c r="I9" s="421" t="s">
        <v>50</v>
      </c>
      <c r="J9" s="421"/>
      <c r="K9" s="457" t="str">
        <f>IF('Customer Information'!K11="","",'Customer Information'!K11)</f>
        <v/>
      </c>
      <c r="L9" s="457"/>
    </row>
    <row r="10" spans="1:13" ht="28" customHeight="1" x14ac:dyDescent="0.4">
      <c r="A10" s="414" t="s">
        <v>4</v>
      </c>
      <c r="B10" s="414"/>
      <c r="C10" s="453" t="str">
        <f>IF('Customer Information'!C12="","",'Customer Information'!C12)</f>
        <v/>
      </c>
      <c r="D10" s="453"/>
      <c r="E10" s="453"/>
      <c r="F10" s="453"/>
      <c r="I10" s="421"/>
      <c r="J10" s="421"/>
      <c r="K10" s="460"/>
      <c r="L10" s="460"/>
    </row>
    <row r="11" spans="1:13" ht="14" x14ac:dyDescent="0.3">
      <c r="A11" s="84"/>
      <c r="B11" s="84"/>
    </row>
    <row r="12" spans="1:13" ht="3" customHeight="1" x14ac:dyDescent="0.3">
      <c r="A12" s="23"/>
      <c r="B12" s="23"/>
      <c r="C12" s="23"/>
      <c r="D12" s="23"/>
      <c r="E12" s="23"/>
      <c r="F12" s="23"/>
      <c r="G12" s="23"/>
      <c r="H12" s="23"/>
      <c r="I12" s="23"/>
      <c r="J12" s="23"/>
      <c r="K12" s="23"/>
      <c r="L12" s="23"/>
    </row>
    <row r="13" spans="1:13" ht="18.5" thickBot="1" x14ac:dyDescent="0.45">
      <c r="A13" s="434" t="s">
        <v>6</v>
      </c>
      <c r="B13" s="434"/>
      <c r="C13" s="434"/>
      <c r="D13" s="434"/>
      <c r="E13" s="434"/>
      <c r="F13" s="434"/>
      <c r="G13" s="434"/>
      <c r="H13" s="434"/>
      <c r="I13" s="434"/>
      <c r="J13" s="434"/>
      <c r="K13" s="434"/>
      <c r="L13" s="434"/>
    </row>
    <row r="14" spans="1:13" ht="23.25" customHeight="1" x14ac:dyDescent="0.4">
      <c r="A14" s="414" t="s">
        <v>7</v>
      </c>
      <c r="B14" s="414"/>
      <c r="C14" s="458" t="str">
        <f>IF('Customer Information'!C27="","",'Customer Information'!C27)</f>
        <v/>
      </c>
      <c r="D14" s="458"/>
      <c r="E14" s="458"/>
      <c r="F14" s="458"/>
      <c r="G14" s="44"/>
      <c r="H14" s="44"/>
      <c r="I14" s="461"/>
      <c r="J14" s="461"/>
      <c r="K14" s="461"/>
      <c r="L14" s="44"/>
    </row>
    <row r="15" spans="1:13" ht="23.25" customHeight="1" x14ac:dyDescent="0.4">
      <c r="A15" s="414" t="s">
        <v>8</v>
      </c>
      <c r="B15" s="414"/>
      <c r="C15" s="458" t="str">
        <f>IF('Customer Information'!C28="","",'Customer Information'!C28)</f>
        <v/>
      </c>
      <c r="D15" s="458"/>
      <c r="E15" s="458"/>
      <c r="F15" s="458"/>
      <c r="H15" s="82" t="s">
        <v>0</v>
      </c>
      <c r="I15" s="458" t="str">
        <f>IF('Customer Information'!I28="","",'Customer Information'!I28)</f>
        <v/>
      </c>
      <c r="J15" s="458"/>
      <c r="K15" s="85" t="s">
        <v>1</v>
      </c>
      <c r="L15" s="87" t="str">
        <f>IF('Customer Information'!L28="","",'Customer Information'!L28)</f>
        <v/>
      </c>
      <c r="M15" s="25"/>
    </row>
    <row r="16" spans="1:13" ht="23.25" customHeight="1" x14ac:dyDescent="0.4">
      <c r="A16" s="414" t="s">
        <v>3</v>
      </c>
      <c r="B16" s="414"/>
      <c r="C16" s="458" t="e">
        <f>IF('Customer Information'!#REF!="","",'Customer Information'!#REF!)</f>
        <v>#REF!</v>
      </c>
      <c r="D16" s="458"/>
      <c r="E16" s="458"/>
      <c r="F16" s="458"/>
      <c r="H16" s="24" t="s">
        <v>2</v>
      </c>
      <c r="I16" s="457" t="e">
        <f>IF('Customer Information'!#REF!="","",'Customer Information'!#REF!)</f>
        <v>#REF!</v>
      </c>
      <c r="J16" s="457"/>
      <c r="K16" s="25"/>
      <c r="L16" s="25"/>
    </row>
    <row r="17" spans="1:12" ht="23.25" customHeight="1" x14ac:dyDescent="0.4">
      <c r="A17" s="414" t="s">
        <v>51</v>
      </c>
      <c r="B17" s="414"/>
      <c r="C17" s="458" t="str">
        <f>IF('Customer Information'!C29="","",'Customer Information'!C29)</f>
        <v/>
      </c>
      <c r="D17" s="458"/>
      <c r="E17" s="458"/>
      <c r="F17" s="458"/>
      <c r="H17" s="82" t="s">
        <v>50</v>
      </c>
      <c r="I17" s="457" t="str">
        <f>IF('Customer Information'!K29="","",'Customer Information'!K29)</f>
        <v/>
      </c>
      <c r="J17" s="457"/>
      <c r="K17" s="25"/>
      <c r="L17" s="25"/>
    </row>
    <row r="18" spans="1:12" ht="23.25" customHeight="1" x14ac:dyDescent="0.4">
      <c r="A18" s="414" t="s">
        <v>4</v>
      </c>
      <c r="B18" s="414"/>
      <c r="C18" s="458" t="e">
        <f>IF('Customer Information'!#REF!="","",'Customer Information'!#REF!)</f>
        <v>#REF!</v>
      </c>
      <c r="D18" s="458"/>
      <c r="E18" s="458"/>
      <c r="F18" s="458"/>
      <c r="H18" s="82" t="s">
        <v>5</v>
      </c>
      <c r="I18" s="457" t="e">
        <f>IF('Customer Information'!#REF!="","",'Customer Information'!#REF!)</f>
        <v>#REF!</v>
      </c>
      <c r="J18" s="457"/>
      <c r="K18" s="25"/>
      <c r="L18" s="25"/>
    </row>
    <row r="19" spans="1:12" ht="5.25" customHeight="1" x14ac:dyDescent="0.4">
      <c r="A19" s="82"/>
      <c r="B19" s="82"/>
      <c r="C19" s="86"/>
      <c r="D19" s="86"/>
      <c r="E19" s="86"/>
      <c r="F19" s="86"/>
      <c r="H19" s="82"/>
      <c r="I19" s="86"/>
      <c r="J19" s="86"/>
      <c r="K19" s="86"/>
      <c r="L19" s="86"/>
    </row>
    <row r="20" spans="1:12" ht="23.25" customHeight="1" x14ac:dyDescent="0.4">
      <c r="A20" s="82"/>
      <c r="B20" s="82"/>
      <c r="C20" s="86"/>
      <c r="D20" s="86"/>
      <c r="E20" s="86"/>
      <c r="F20" s="86"/>
      <c r="H20" s="82"/>
      <c r="I20" s="86"/>
      <c r="J20" s="86"/>
      <c r="K20" s="86"/>
      <c r="L20" s="86"/>
    </row>
    <row r="21" spans="1:12" ht="18.5" thickBot="1" x14ac:dyDescent="0.45">
      <c r="A21" s="462" t="s">
        <v>52</v>
      </c>
      <c r="B21" s="462"/>
      <c r="C21" s="462"/>
      <c r="D21" s="462"/>
      <c r="E21" s="462"/>
      <c r="F21" s="462"/>
      <c r="G21" s="462"/>
      <c r="H21" s="462"/>
      <c r="I21" s="462"/>
      <c r="J21" s="462"/>
      <c r="K21" s="462"/>
      <c r="L21" s="462"/>
    </row>
    <row r="22" spans="1:12" ht="22.5" customHeight="1" x14ac:dyDescent="0.4">
      <c r="A22" s="26"/>
      <c r="B22" s="26"/>
      <c r="C22" s="26"/>
      <c r="D22" s="26"/>
      <c r="E22" s="26"/>
      <c r="F22" s="26"/>
      <c r="G22" s="26"/>
      <c r="H22" s="26"/>
      <c r="I22" s="26"/>
      <c r="J22" s="27" t="s">
        <v>77</v>
      </c>
      <c r="K22" s="465">
        <f>IF('Customer Information'!K41="","",'Customer Information'!K41)</f>
        <v>0</v>
      </c>
      <c r="L22" s="465"/>
    </row>
    <row r="23" spans="1:12" ht="21.75" customHeight="1" x14ac:dyDescent="0.3"/>
    <row r="24" spans="1:12" ht="200.15" customHeight="1" x14ac:dyDescent="0.3">
      <c r="A24" s="45"/>
      <c r="B24" s="463" t="s">
        <v>95</v>
      </c>
      <c r="C24" s="463"/>
      <c r="D24" s="463"/>
      <c r="E24" s="463"/>
      <c r="F24" s="463"/>
      <c r="G24" s="463"/>
      <c r="H24" s="463"/>
      <c r="I24" s="463"/>
      <c r="J24" s="463"/>
      <c r="K24" s="463"/>
      <c r="L24" s="463"/>
    </row>
    <row r="25" spans="1:12" ht="8.15" customHeight="1" x14ac:dyDescent="0.3"/>
    <row r="26" spans="1:12" ht="17.5" customHeight="1" x14ac:dyDescent="0.3">
      <c r="B26" s="403"/>
      <c r="C26" s="403"/>
      <c r="D26" s="403"/>
      <c r="E26" s="403"/>
      <c r="F26" s="403"/>
      <c r="G26" s="403"/>
      <c r="H26" s="403"/>
      <c r="I26" s="403"/>
      <c r="J26" s="403"/>
      <c r="K26" s="403"/>
      <c r="L26" s="403"/>
    </row>
    <row r="27" spans="1:12" ht="15" customHeight="1" x14ac:dyDescent="0.3">
      <c r="A27" s="80"/>
      <c r="B27" s="80"/>
      <c r="J27" s="24"/>
      <c r="K27" s="18"/>
      <c r="L27" s="18"/>
    </row>
    <row r="28" spans="1:12" ht="36.75" customHeight="1" x14ac:dyDescent="0.4">
      <c r="A28" s="402" t="s">
        <v>152</v>
      </c>
      <c r="B28" s="403"/>
      <c r="C28" s="411"/>
      <c r="D28" s="411"/>
      <c r="E28" s="411"/>
      <c r="F28" s="411"/>
      <c r="G28" s="411"/>
      <c r="H28" s="411"/>
      <c r="I28" s="411"/>
    </row>
    <row r="29" spans="1:12" ht="14.15" customHeight="1" x14ac:dyDescent="0.3">
      <c r="A29" s="464" t="s">
        <v>153</v>
      </c>
      <c r="B29" s="464"/>
      <c r="C29" s="83"/>
      <c r="D29" s="83"/>
      <c r="E29" s="83"/>
      <c r="F29" s="83"/>
      <c r="G29" s="83"/>
      <c r="H29" s="83"/>
      <c r="I29" s="83"/>
    </row>
    <row r="30" spans="1:12" ht="47.25" customHeight="1" x14ac:dyDescent="0.4">
      <c r="A30" s="402" t="s">
        <v>68</v>
      </c>
      <c r="B30" s="403"/>
      <c r="C30" s="466"/>
      <c r="D30" s="466"/>
      <c r="E30" s="466"/>
      <c r="F30" s="466"/>
      <c r="G30" s="466"/>
      <c r="H30" s="466"/>
      <c r="I30" s="466"/>
      <c r="J30" s="85" t="s">
        <v>9</v>
      </c>
      <c r="K30" s="467"/>
      <c r="L30" s="468"/>
    </row>
    <row r="31" spans="1:12" ht="16.399999999999999" customHeight="1" x14ac:dyDescent="0.3">
      <c r="A31" s="80"/>
      <c r="B31" s="469"/>
      <c r="C31" s="469"/>
      <c r="D31" s="470"/>
      <c r="E31" s="470"/>
      <c r="F31" s="470"/>
      <c r="G31" s="469"/>
      <c r="H31" s="469"/>
      <c r="I31" s="469"/>
      <c r="J31" s="470"/>
      <c r="K31" s="470"/>
      <c r="L31" s="39"/>
    </row>
    <row r="32" spans="1:12" ht="36.75" customHeight="1" x14ac:dyDescent="0.4">
      <c r="A32" s="402" t="s">
        <v>53</v>
      </c>
      <c r="B32" s="403"/>
      <c r="C32" s="471" t="e">
        <f>IF('Customer Information'!#REF!="","",'Customer Information'!#REF!)</f>
        <v>#REF!</v>
      </c>
      <c r="D32" s="471"/>
      <c r="E32" s="471"/>
      <c r="F32" s="471"/>
      <c r="G32" s="471"/>
      <c r="H32" s="471"/>
      <c r="I32" s="471"/>
      <c r="L32" s="39"/>
    </row>
    <row r="33" spans="1:12" ht="5.5" customHeight="1" x14ac:dyDescent="0.3">
      <c r="A33" s="80"/>
      <c r="B33" s="81"/>
      <c r="C33" s="83"/>
      <c r="D33" s="83"/>
      <c r="E33" s="83"/>
      <c r="F33" s="83"/>
      <c r="G33" s="83"/>
      <c r="H33" s="83"/>
      <c r="I33" s="83"/>
      <c r="L33" s="39"/>
    </row>
    <row r="34" spans="1:12" ht="58.4" customHeight="1" x14ac:dyDescent="0.4">
      <c r="A34" s="402" t="s">
        <v>54</v>
      </c>
      <c r="B34" s="403"/>
      <c r="C34" s="466"/>
      <c r="D34" s="466"/>
      <c r="E34" s="466"/>
      <c r="F34" s="466"/>
      <c r="G34" s="466"/>
      <c r="H34" s="466"/>
      <c r="I34" s="466"/>
      <c r="J34" s="85" t="s">
        <v>9</v>
      </c>
      <c r="K34" s="472"/>
      <c r="L34" s="473"/>
    </row>
    <row r="35" spans="1:12" ht="14" x14ac:dyDescent="0.3"/>
    <row r="36" spans="1:12" ht="14" x14ac:dyDescent="0.3"/>
    <row r="37" spans="1:12" ht="14" x14ac:dyDescent="0.3"/>
    <row r="38" spans="1:12" ht="14" x14ac:dyDescent="0.3"/>
    <row r="39" spans="1:12" ht="14" x14ac:dyDescent="0.3"/>
    <row r="40" spans="1:12" ht="14" x14ac:dyDescent="0.3"/>
    <row r="41" spans="1:12" ht="14" x14ac:dyDescent="0.3"/>
    <row r="42" spans="1:12" ht="16.5" customHeight="1" x14ac:dyDescent="0.3">
      <c r="A42" s="28" t="s">
        <v>59</v>
      </c>
      <c r="B42" s="29" t="str">
        <f>Development!$A$4&amp;"_"&amp;Development!$A$2</f>
        <v>7.12.24_2.0</v>
      </c>
      <c r="C42" s="30"/>
      <c r="D42" s="399"/>
      <c r="E42" s="399"/>
      <c r="F42" s="399"/>
      <c r="G42" s="400"/>
      <c r="H42" s="400"/>
      <c r="I42" s="400"/>
      <c r="J42" s="31"/>
      <c r="K42" s="32" t="s">
        <v>61</v>
      </c>
      <c r="L42" s="33" t="str">
        <f>Development!$A$4</f>
        <v>7.12.24</v>
      </c>
    </row>
    <row r="43" spans="1:12" ht="16.5" customHeight="1" x14ac:dyDescent="0.3"/>
    <row r="44" spans="1:12" ht="16.5" customHeight="1" x14ac:dyDescent="0.3"/>
    <row r="45" spans="1:12" ht="16.5" customHeight="1" x14ac:dyDescent="0.3"/>
    <row r="46" spans="1:12" ht="16.5" customHeight="1" x14ac:dyDescent="0.3"/>
    <row r="47" spans="1:12" ht="16.5" customHeight="1" x14ac:dyDescent="0.3"/>
    <row r="48" spans="1:12"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sheetData>
  <sheetProtection algorithmName="SHA-512" hashValue="q1uJmCEoD+HiuuVadzCAuAaXejQNo3FM0e5gQJjQuaZiBWoJLObwxpRQmqg0n3gxzZ7aLw6JabNKBhd5cOr00A==" saltValue="dhLgl9gjqRWig0PfH6ZbkQ==" spinCount="100000" sheet="1" objects="1" scenarios="1"/>
  <mergeCells count="60">
    <mergeCell ref="D42:F42"/>
    <mergeCell ref="G42:I42"/>
    <mergeCell ref="I18:J18"/>
    <mergeCell ref="K22:L22"/>
    <mergeCell ref="A30:B30"/>
    <mergeCell ref="C30:I30"/>
    <mergeCell ref="K30:L30"/>
    <mergeCell ref="B31:C31"/>
    <mergeCell ref="D31:F31"/>
    <mergeCell ref="G31:I31"/>
    <mergeCell ref="J31:K31"/>
    <mergeCell ref="A32:B32"/>
    <mergeCell ref="C32:I32"/>
    <mergeCell ref="A34:B34"/>
    <mergeCell ref="C34:I34"/>
    <mergeCell ref="K34:L34"/>
    <mergeCell ref="A21:L21"/>
    <mergeCell ref="B24:L24"/>
    <mergeCell ref="A28:B28"/>
    <mergeCell ref="C28:I28"/>
    <mergeCell ref="A29:B29"/>
    <mergeCell ref="B26:L26"/>
    <mergeCell ref="A17:B17"/>
    <mergeCell ref="C17:F17"/>
    <mergeCell ref="A18:B18"/>
    <mergeCell ref="C18:F18"/>
    <mergeCell ref="I17:J17"/>
    <mergeCell ref="A15:B15"/>
    <mergeCell ref="C15:F15"/>
    <mergeCell ref="I15:J15"/>
    <mergeCell ref="A16:B16"/>
    <mergeCell ref="C16:F16"/>
    <mergeCell ref="I16:J16"/>
    <mergeCell ref="K10:L10"/>
    <mergeCell ref="A13:L13"/>
    <mergeCell ref="A14:B14"/>
    <mergeCell ref="C14:F14"/>
    <mergeCell ref="I14:K14"/>
    <mergeCell ref="A10:B10"/>
    <mergeCell ref="C10:F10"/>
    <mergeCell ref="I10:J10"/>
    <mergeCell ref="C9:F9"/>
    <mergeCell ref="I9:J9"/>
    <mergeCell ref="K9:L9"/>
    <mergeCell ref="A6:B6"/>
    <mergeCell ref="C6:F6"/>
    <mergeCell ref="I6:J6"/>
    <mergeCell ref="A7:B7"/>
    <mergeCell ref="C7:F7"/>
    <mergeCell ref="I7:J7"/>
    <mergeCell ref="C8:F8"/>
    <mergeCell ref="I8:J8"/>
    <mergeCell ref="K8:L8"/>
    <mergeCell ref="A9:B9"/>
    <mergeCell ref="A8:B8"/>
    <mergeCell ref="A4:L4"/>
    <mergeCell ref="A5:B5"/>
    <mergeCell ref="C5:F5"/>
    <mergeCell ref="K5:L5"/>
    <mergeCell ref="A3:M3"/>
  </mergeCells>
  <printOptions horizontalCentered="1"/>
  <pageMargins left="0" right="0" top="0.25" bottom="0.25" header="0.3" footer="0.3"/>
  <pageSetup scale="63" orientation="portrait" r:id="rId1"/>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9066-06F4-4BC1-BB5F-FB38108A667E}">
  <sheetPr codeName="Sheet34"/>
  <dimension ref="A1:Y189"/>
  <sheetViews>
    <sheetView showGridLines="0" zoomScale="110" zoomScaleNormal="110" workbookViewId="0">
      <selection activeCell="E11" sqref="E11"/>
    </sheetView>
  </sheetViews>
  <sheetFormatPr defaultColWidth="0" defaultRowHeight="14.5" zeroHeight="1" x14ac:dyDescent="0.35"/>
  <cols>
    <col min="1" max="1" width="2.54296875" customWidth="1"/>
    <col min="2" max="4" width="8.7265625" customWidth="1"/>
    <col min="5" max="5" width="17" bestFit="1" customWidth="1"/>
    <col min="6" max="6" width="44.54296875" customWidth="1"/>
    <col min="7" max="7" width="35.7265625" customWidth="1"/>
    <col min="8" max="8" width="28.54296875" customWidth="1"/>
    <col min="9" max="22" width="8.7265625" customWidth="1"/>
    <col min="23" max="25" width="0" hidden="1" customWidth="1"/>
    <col min="26" max="16384" width="8.7265625" hidden="1"/>
  </cols>
  <sheetData>
    <row r="1" spans="1:22" ht="60" customHeight="1" x14ac:dyDescent="0.35">
      <c r="A1" s="137"/>
      <c r="B1" s="131" t="str">
        <f>'Customer Information'!A1</f>
        <v>2024 Electric Vehicle Make-Ready Program</v>
      </c>
      <c r="C1" s="130"/>
      <c r="D1" s="137"/>
      <c r="E1" s="137"/>
      <c r="F1" s="130"/>
      <c r="G1" s="137"/>
      <c r="H1" s="137"/>
      <c r="I1" s="130"/>
      <c r="J1" s="137"/>
      <c r="K1" s="137"/>
      <c r="L1" s="130"/>
      <c r="M1" s="137"/>
      <c r="N1" s="137"/>
      <c r="O1" s="130"/>
      <c r="P1" s="137"/>
      <c r="Q1" s="137"/>
      <c r="R1" s="130"/>
      <c r="S1" s="137"/>
      <c r="T1" s="137"/>
      <c r="U1" s="130"/>
      <c r="V1" s="137"/>
    </row>
    <row r="2" spans="1:22" ht="41.15" customHeight="1" thickBot="1" x14ac:dyDescent="0.4">
      <c r="A2" s="138"/>
      <c r="B2" s="138" t="s">
        <v>275</v>
      </c>
      <c r="C2" s="130"/>
      <c r="D2" s="138"/>
      <c r="E2" s="137"/>
      <c r="F2" s="130"/>
      <c r="G2" s="138"/>
      <c r="H2" s="137"/>
      <c r="I2" s="130"/>
      <c r="J2" s="138"/>
      <c r="K2" s="137"/>
      <c r="L2" s="130"/>
      <c r="M2" s="138"/>
      <c r="N2" s="137"/>
      <c r="O2" s="130"/>
      <c r="P2" s="138"/>
      <c r="Q2" s="137"/>
      <c r="R2" s="130"/>
      <c r="S2" s="138"/>
      <c r="T2" s="137"/>
      <c r="U2" s="130"/>
      <c r="V2" s="138"/>
    </row>
    <row r="3" spans="1:22" ht="39" customHeight="1" thickTop="1" x14ac:dyDescent="0.35">
      <c r="A3" s="147"/>
      <c r="B3" s="474" t="s">
        <v>274</v>
      </c>
      <c r="C3" s="474"/>
      <c r="D3" s="474"/>
      <c r="E3" s="474"/>
      <c r="F3" s="474"/>
      <c r="G3" s="474"/>
      <c r="H3" s="474"/>
      <c r="I3" s="474"/>
      <c r="J3" s="474"/>
      <c r="K3" s="474"/>
      <c r="L3" s="474"/>
      <c r="M3" s="474"/>
      <c r="N3" s="474"/>
      <c r="O3" s="474"/>
      <c r="P3" s="474"/>
      <c r="Q3" s="474"/>
      <c r="R3" s="474"/>
      <c r="S3" s="474"/>
      <c r="T3" s="474"/>
      <c r="U3" s="474"/>
      <c r="V3" s="147"/>
    </row>
    <row r="4" spans="1:22" ht="25" customHeight="1" x14ac:dyDescent="0.35">
      <c r="B4" s="109" t="s">
        <v>273</v>
      </c>
    </row>
    <row r="5" spans="1:22" ht="5.5" customHeight="1" x14ac:dyDescent="0.35"/>
    <row r="6" spans="1:22" x14ac:dyDescent="0.35">
      <c r="A6" s="110"/>
      <c r="B6" s="1"/>
      <c r="C6" s="1"/>
      <c r="D6" s="1"/>
      <c r="E6" s="1"/>
      <c r="F6" s="1"/>
      <c r="G6" s="1"/>
      <c r="H6" s="1"/>
      <c r="I6" s="1"/>
      <c r="J6" s="1"/>
      <c r="K6" s="1"/>
      <c r="L6" s="1"/>
    </row>
    <row r="7" spans="1:22" x14ac:dyDescent="0.35">
      <c r="A7" s="110"/>
      <c r="B7" s="108"/>
      <c r="C7" s="1"/>
      <c r="D7" s="1"/>
      <c r="E7" s="1"/>
      <c r="F7" s="1"/>
      <c r="G7" s="1"/>
      <c r="H7" s="1"/>
      <c r="I7" s="1"/>
      <c r="J7" s="1"/>
      <c r="K7" s="1"/>
      <c r="L7" s="1"/>
    </row>
    <row r="8" spans="1:22" ht="18" x14ac:dyDescent="0.35">
      <c r="A8" s="110"/>
      <c r="E8" s="181" t="s">
        <v>253</v>
      </c>
      <c r="F8" s="181" t="s">
        <v>254</v>
      </c>
      <c r="G8" s="181" t="s">
        <v>255</v>
      </c>
      <c r="H8" s="181" t="s">
        <v>256</v>
      </c>
      <c r="I8" s="1"/>
      <c r="J8" s="1"/>
      <c r="K8" s="1"/>
      <c r="L8" s="1"/>
    </row>
    <row r="9" spans="1:22" ht="219.65" customHeight="1" x14ac:dyDescent="0.35">
      <c r="A9" s="110"/>
      <c r="E9" s="178" t="s">
        <v>276</v>
      </c>
      <c r="F9" s="179" t="s">
        <v>257</v>
      </c>
      <c r="G9" s="178" t="s">
        <v>258</v>
      </c>
      <c r="H9" s="178" t="s">
        <v>259</v>
      </c>
      <c r="I9" s="1"/>
      <c r="J9" s="1"/>
      <c r="K9" s="1"/>
      <c r="L9" s="1"/>
    </row>
    <row r="10" spans="1:22" s="93" customFormat="1" ht="144" x14ac:dyDescent="0.35">
      <c r="A10" s="158"/>
      <c r="E10" s="178" t="s">
        <v>277</v>
      </c>
      <c r="F10" s="178" t="s">
        <v>260</v>
      </c>
      <c r="G10" s="178" t="s">
        <v>261</v>
      </c>
      <c r="H10" s="178" t="s">
        <v>262</v>
      </c>
      <c r="I10" s="159"/>
      <c r="J10" s="159"/>
      <c r="K10" s="159"/>
      <c r="L10" s="159"/>
    </row>
    <row r="11" spans="1:22" s="93" customFormat="1" ht="203.15" customHeight="1" x14ac:dyDescent="0.35">
      <c r="A11" s="158"/>
      <c r="E11" s="178" t="s">
        <v>263</v>
      </c>
      <c r="F11" s="180" t="s">
        <v>264</v>
      </c>
      <c r="G11" s="179" t="s">
        <v>265</v>
      </c>
      <c r="H11" s="180" t="s">
        <v>266</v>
      </c>
      <c r="I11" s="159"/>
      <c r="J11" s="159"/>
      <c r="K11" s="159"/>
      <c r="L11" s="159"/>
    </row>
    <row r="12" spans="1:22" s="93" customFormat="1" x14ac:dyDescent="0.35">
      <c r="A12" s="158"/>
      <c r="B12" s="160"/>
      <c r="C12" s="159"/>
      <c r="D12" s="159"/>
      <c r="E12" s="159"/>
      <c r="F12" s="159"/>
      <c r="G12" s="159"/>
      <c r="H12" s="159"/>
      <c r="I12" s="159"/>
      <c r="J12" s="159"/>
      <c r="K12" s="159"/>
      <c r="L12" s="159"/>
    </row>
    <row r="13" spans="1:22" x14ac:dyDescent="0.35">
      <c r="A13" s="110"/>
      <c r="B13" s="1"/>
      <c r="C13" s="1"/>
      <c r="D13" s="1"/>
      <c r="E13" s="1"/>
      <c r="F13" s="1"/>
      <c r="G13" s="1"/>
      <c r="H13" s="1"/>
      <c r="I13" s="1"/>
      <c r="J13" s="1"/>
      <c r="K13" s="1"/>
      <c r="L13" s="1"/>
    </row>
    <row r="14" spans="1:22" x14ac:dyDescent="0.35">
      <c r="A14" s="110"/>
      <c r="B14" s="108"/>
    </row>
    <row r="15" spans="1:22" x14ac:dyDescent="0.35">
      <c r="B15" s="108"/>
    </row>
    <row r="16" spans="1:22" x14ac:dyDescent="0.35">
      <c r="A16" s="110"/>
      <c r="B16" s="1"/>
    </row>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sheetData>
  <mergeCells count="1">
    <mergeCell ref="B3:U3"/>
  </mergeCells>
  <conditionalFormatting sqref="A1:V1">
    <cfRule type="cellIs" dxfId="20" priority="1" stopIfTrue="1" operator="equal">
      <formula>"Missing Info"</formula>
    </cfRule>
  </conditionalFormatting>
  <pageMargins left="0.7" right="0.7" top="0.75" bottom="0.75" header="0.3" footer="0.3"/>
  <pageSetup scale="45" orientation="portrait" r:id="rId1"/>
  <colBreaks count="1" manualBreakCount="1">
    <brk id="6351" max="1048575" man="1"/>
  </col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B050"/>
  </sheetPr>
  <dimension ref="A1:IV46"/>
  <sheetViews>
    <sheetView showGridLines="0" zoomScaleNormal="100" workbookViewId="0"/>
  </sheetViews>
  <sheetFormatPr defaultColWidth="0" defaultRowHeight="0" customHeight="1" zeroHeight="1" x14ac:dyDescent="0.3"/>
  <cols>
    <col min="1" max="1" width="4.54296875" style="70" customWidth="1"/>
    <col min="2" max="3" width="11.453125" style="46" customWidth="1"/>
    <col min="4" max="4" width="18.81640625" style="46" customWidth="1"/>
    <col min="5" max="5" width="14.54296875" style="46" customWidth="1"/>
    <col min="6" max="6" width="13.81640625" style="46" customWidth="1"/>
    <col min="7" max="7" width="63.453125" style="46" customWidth="1"/>
    <col min="8" max="11" width="11.453125" style="46" customWidth="1"/>
    <col min="12" max="12" width="17.1796875" style="46" customWidth="1"/>
    <col min="13" max="16384" width="0" style="46" hidden="1"/>
  </cols>
  <sheetData>
    <row r="1" spans="1:256" s="55" customFormat="1" ht="55" customHeight="1" x14ac:dyDescent="0.65">
      <c r="A1" s="228" t="str">
        <f>Development!$A$3&amp;" Electric Vehicle Make-Ready Program"</f>
        <v>2024 Electric Vehicle Make-Ready Program</v>
      </c>
      <c r="B1" s="228"/>
      <c r="C1" s="224"/>
      <c r="D1" s="224"/>
      <c r="E1" s="224"/>
      <c r="F1" s="224"/>
      <c r="G1" s="224"/>
      <c r="H1" s="226"/>
      <c r="I1" s="226"/>
      <c r="J1" s="226"/>
      <c r="K1" s="226"/>
      <c r="L1" s="226"/>
      <c r="M1" s="3"/>
      <c r="N1" s="3"/>
      <c r="O1" s="3"/>
      <c r="P1" s="3"/>
      <c r="Q1" s="3"/>
      <c r="R1" s="3"/>
      <c r="S1" s="3"/>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50"/>
      <c r="BK1" s="450"/>
      <c r="BL1" s="450"/>
      <c r="BM1" s="450"/>
      <c r="BN1" s="450"/>
      <c r="BO1" s="450"/>
      <c r="BP1" s="450"/>
      <c r="BQ1" s="450"/>
      <c r="BR1" s="450"/>
      <c r="BS1" s="450"/>
      <c r="BT1" s="450"/>
      <c r="BU1" s="450"/>
      <c r="BV1" s="450"/>
      <c r="BW1" s="450"/>
      <c r="BX1" s="450"/>
      <c r="BY1" s="450"/>
      <c r="BZ1" s="450"/>
      <c r="CA1" s="450"/>
      <c r="CB1" s="450"/>
      <c r="CC1" s="450"/>
      <c r="CD1" s="450"/>
      <c r="CE1" s="450"/>
      <c r="CF1" s="450"/>
      <c r="CG1" s="450"/>
      <c r="CH1" s="450"/>
      <c r="CI1" s="450"/>
      <c r="CJ1" s="450"/>
      <c r="CK1" s="450"/>
      <c r="CL1" s="450"/>
      <c r="CM1" s="450"/>
      <c r="CN1" s="450"/>
      <c r="CO1" s="450"/>
      <c r="CP1" s="450"/>
      <c r="CQ1" s="450"/>
      <c r="CR1" s="450"/>
      <c r="CS1" s="450"/>
      <c r="CT1" s="450"/>
      <c r="CU1" s="450"/>
      <c r="CV1" s="450"/>
      <c r="CW1" s="450"/>
      <c r="CX1" s="450"/>
      <c r="CY1" s="450"/>
      <c r="CZ1" s="450"/>
      <c r="DA1" s="450"/>
      <c r="DB1" s="450"/>
      <c r="DC1" s="450"/>
      <c r="DD1" s="450"/>
      <c r="DE1" s="450"/>
      <c r="DF1" s="450"/>
      <c r="DG1" s="450"/>
      <c r="DH1" s="450"/>
      <c r="DI1" s="450"/>
      <c r="DJ1" s="450"/>
      <c r="DK1" s="450"/>
      <c r="DL1" s="450"/>
      <c r="DM1" s="450"/>
      <c r="DN1" s="450"/>
      <c r="DO1" s="450"/>
      <c r="DP1" s="450"/>
      <c r="DQ1" s="450"/>
      <c r="DR1" s="450"/>
      <c r="DS1" s="450"/>
      <c r="DT1" s="450"/>
      <c r="DU1" s="450"/>
      <c r="DV1" s="450"/>
      <c r="DW1" s="450"/>
      <c r="DX1" s="450"/>
      <c r="DY1" s="450"/>
      <c r="DZ1" s="450"/>
      <c r="EA1" s="450"/>
      <c r="EB1" s="450"/>
      <c r="EC1" s="450"/>
      <c r="ED1" s="450"/>
      <c r="EE1" s="450"/>
      <c r="EF1" s="450"/>
      <c r="EG1" s="450"/>
      <c r="EH1" s="450"/>
      <c r="EI1" s="450"/>
      <c r="EJ1" s="450"/>
      <c r="EK1" s="450"/>
      <c r="EL1" s="450"/>
      <c r="EM1" s="450"/>
      <c r="EN1" s="450"/>
      <c r="EO1" s="450"/>
      <c r="EP1" s="450"/>
      <c r="EQ1" s="450"/>
      <c r="ER1" s="450"/>
      <c r="ES1" s="450"/>
      <c r="ET1" s="450"/>
      <c r="EU1" s="450"/>
      <c r="EV1" s="450"/>
      <c r="EW1" s="450"/>
      <c r="EX1" s="450"/>
      <c r="EY1" s="450"/>
      <c r="EZ1" s="450"/>
      <c r="FA1" s="450"/>
      <c r="FB1" s="450"/>
      <c r="FC1" s="450"/>
      <c r="FD1" s="450"/>
      <c r="FE1" s="450"/>
      <c r="FF1" s="450"/>
      <c r="FG1" s="450"/>
      <c r="FH1" s="450"/>
      <c r="FI1" s="450"/>
      <c r="FJ1" s="450"/>
      <c r="FK1" s="450"/>
      <c r="FL1" s="450"/>
      <c r="FM1" s="450"/>
      <c r="FN1" s="450"/>
      <c r="FO1" s="450"/>
      <c r="FP1" s="450"/>
      <c r="FQ1" s="450"/>
      <c r="FR1" s="450"/>
      <c r="FS1" s="450"/>
      <c r="FT1" s="450"/>
      <c r="FU1" s="450"/>
      <c r="FV1" s="450"/>
      <c r="FW1" s="450"/>
      <c r="FX1" s="450"/>
      <c r="FY1" s="450"/>
      <c r="FZ1" s="450"/>
      <c r="GA1" s="450"/>
      <c r="GB1" s="450"/>
      <c r="GC1" s="450"/>
      <c r="GD1" s="450"/>
      <c r="GE1" s="450"/>
      <c r="GF1" s="450"/>
      <c r="GG1" s="450"/>
      <c r="GH1" s="450"/>
      <c r="GI1" s="450"/>
      <c r="GJ1" s="450"/>
      <c r="GK1" s="450"/>
      <c r="GL1" s="450"/>
      <c r="GM1" s="450"/>
      <c r="GN1" s="450"/>
      <c r="GO1" s="450"/>
      <c r="GP1" s="450"/>
      <c r="GQ1" s="450"/>
      <c r="GR1" s="450"/>
      <c r="GS1" s="450"/>
      <c r="GT1" s="450"/>
      <c r="GU1" s="450"/>
      <c r="GV1" s="450"/>
      <c r="GW1" s="450"/>
      <c r="GX1" s="450"/>
      <c r="GY1" s="450"/>
      <c r="GZ1" s="450"/>
      <c r="HA1" s="450"/>
      <c r="HB1" s="450"/>
      <c r="HC1" s="450"/>
      <c r="HD1" s="450"/>
      <c r="HE1" s="450"/>
      <c r="HF1" s="450"/>
      <c r="HG1" s="450"/>
      <c r="HH1" s="450"/>
      <c r="HI1" s="450"/>
      <c r="HJ1" s="450"/>
      <c r="HK1" s="450"/>
      <c r="HL1" s="450"/>
      <c r="HM1" s="450"/>
      <c r="HN1" s="450"/>
      <c r="HO1" s="450"/>
      <c r="HP1" s="450"/>
      <c r="HQ1" s="450"/>
      <c r="HR1" s="450"/>
      <c r="HS1" s="450"/>
      <c r="HT1" s="450"/>
      <c r="HU1" s="450"/>
      <c r="HV1" s="450"/>
      <c r="HW1" s="450"/>
      <c r="HX1" s="450"/>
      <c r="HY1" s="450"/>
      <c r="HZ1" s="450"/>
      <c r="IA1" s="450"/>
      <c r="IB1" s="450"/>
      <c r="IC1" s="450"/>
      <c r="ID1" s="450"/>
      <c r="IE1" s="450"/>
      <c r="IF1" s="450"/>
      <c r="IG1" s="450"/>
      <c r="IH1" s="450"/>
      <c r="II1" s="450"/>
      <c r="IJ1" s="450"/>
      <c r="IK1" s="450"/>
      <c r="IL1" s="450"/>
      <c r="IM1" s="450"/>
      <c r="IN1" s="450"/>
      <c r="IO1" s="450"/>
      <c r="IP1" s="450"/>
      <c r="IQ1" s="450"/>
      <c r="IR1" s="450"/>
      <c r="IS1" s="450"/>
      <c r="IT1" s="450"/>
      <c r="IU1" s="450"/>
      <c r="IV1" s="450"/>
    </row>
    <row r="2" spans="1:256" s="55" customFormat="1" ht="55" customHeight="1" thickBot="1" x14ac:dyDescent="0.35">
      <c r="A2" s="225" t="str">
        <f>'Customer Information'!A2:H2</f>
        <v>Electric Vehicle Make-Ready Program, Version 2.0</v>
      </c>
      <c r="B2" s="224"/>
      <c r="C2" s="229"/>
      <c r="D2" s="224"/>
      <c r="E2" s="224"/>
      <c r="F2" s="224"/>
      <c r="G2" s="224"/>
      <c r="H2" s="226"/>
      <c r="I2" s="226"/>
      <c r="J2" s="226"/>
      <c r="K2" s="226"/>
      <c r="L2" s="226"/>
      <c r="M2" s="4"/>
      <c r="N2" s="4"/>
      <c r="O2" s="4"/>
      <c r="P2" s="4"/>
      <c r="Q2" s="4"/>
      <c r="R2" s="4"/>
      <c r="S2" s="4"/>
      <c r="T2" s="69"/>
      <c r="U2" s="6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449"/>
      <c r="CI2" s="449"/>
      <c r="CJ2" s="449"/>
      <c r="CK2" s="449"/>
      <c r="CL2" s="449"/>
      <c r="CM2" s="449"/>
      <c r="CN2" s="449"/>
      <c r="CO2" s="449"/>
      <c r="CP2" s="449"/>
      <c r="CQ2" s="449"/>
      <c r="CR2" s="449"/>
      <c r="CS2" s="449"/>
      <c r="CT2" s="449"/>
      <c r="CU2" s="449"/>
      <c r="CV2" s="449"/>
      <c r="CW2" s="449"/>
      <c r="CX2" s="449"/>
      <c r="CY2" s="449"/>
      <c r="CZ2" s="449"/>
      <c r="DA2" s="449"/>
      <c r="DB2" s="449"/>
      <c r="DC2" s="449"/>
      <c r="DD2" s="449"/>
      <c r="DE2" s="449"/>
      <c r="DF2" s="449"/>
      <c r="DG2" s="449"/>
      <c r="DH2" s="449"/>
      <c r="DI2" s="449"/>
      <c r="DJ2" s="449"/>
      <c r="DK2" s="449"/>
      <c r="DL2" s="449"/>
      <c r="DM2" s="449"/>
      <c r="DN2" s="449"/>
      <c r="DO2" s="449"/>
      <c r="DP2" s="449"/>
      <c r="DQ2" s="449"/>
      <c r="DR2" s="449"/>
      <c r="DS2" s="449"/>
      <c r="DT2" s="449"/>
      <c r="DU2" s="449"/>
      <c r="DV2" s="449"/>
      <c r="DW2" s="449"/>
      <c r="DX2" s="449"/>
      <c r="DY2" s="449"/>
      <c r="DZ2" s="449"/>
      <c r="EA2" s="449"/>
      <c r="EB2" s="449"/>
      <c r="EC2" s="449"/>
      <c r="ED2" s="449"/>
      <c r="EE2" s="449"/>
      <c r="EF2" s="449"/>
      <c r="EG2" s="449"/>
      <c r="EH2" s="449"/>
      <c r="EI2" s="449"/>
      <c r="EJ2" s="449"/>
      <c r="EK2" s="449"/>
      <c r="EL2" s="449"/>
      <c r="EM2" s="449"/>
      <c r="EN2" s="449"/>
      <c r="EO2" s="449"/>
      <c r="EP2" s="449"/>
      <c r="EQ2" s="449"/>
      <c r="ER2" s="449"/>
      <c r="ES2" s="449"/>
      <c r="ET2" s="449"/>
      <c r="EU2" s="449"/>
      <c r="EV2" s="449"/>
      <c r="EW2" s="449"/>
      <c r="EX2" s="449"/>
      <c r="EY2" s="449"/>
      <c r="EZ2" s="449"/>
      <c r="FA2" s="449"/>
      <c r="FB2" s="449"/>
      <c r="FC2" s="449"/>
      <c r="FD2" s="449"/>
      <c r="FE2" s="449"/>
      <c r="FF2" s="449"/>
      <c r="FG2" s="449"/>
      <c r="FH2" s="449"/>
      <c r="FI2" s="449"/>
      <c r="FJ2" s="449"/>
      <c r="FK2" s="449"/>
      <c r="FL2" s="449"/>
      <c r="FM2" s="449"/>
      <c r="FN2" s="449"/>
      <c r="FO2" s="449"/>
      <c r="FP2" s="449"/>
      <c r="FQ2" s="449"/>
      <c r="FR2" s="449"/>
      <c r="FS2" s="449"/>
      <c r="FT2" s="449"/>
      <c r="FU2" s="449"/>
      <c r="FV2" s="449"/>
      <c r="FW2" s="449"/>
      <c r="FX2" s="449"/>
      <c r="FY2" s="449"/>
      <c r="FZ2" s="449"/>
      <c r="GA2" s="449"/>
      <c r="GB2" s="449"/>
      <c r="GC2" s="449"/>
      <c r="GD2" s="449"/>
      <c r="GE2" s="449"/>
      <c r="GF2" s="449"/>
      <c r="GG2" s="449"/>
      <c r="GH2" s="449"/>
      <c r="GI2" s="449"/>
      <c r="GJ2" s="449"/>
      <c r="GK2" s="449"/>
      <c r="GL2" s="449"/>
      <c r="GM2" s="449"/>
      <c r="GN2" s="449"/>
      <c r="GO2" s="449"/>
      <c r="GP2" s="449"/>
      <c r="GQ2" s="449"/>
      <c r="GR2" s="449"/>
      <c r="GS2" s="449"/>
      <c r="GT2" s="449"/>
      <c r="GU2" s="449"/>
      <c r="GV2" s="449"/>
      <c r="GW2" s="449"/>
      <c r="GX2" s="449"/>
      <c r="GY2" s="449"/>
      <c r="GZ2" s="449"/>
      <c r="HA2" s="449"/>
      <c r="HB2" s="449"/>
      <c r="HC2" s="449"/>
      <c r="HD2" s="449"/>
      <c r="HE2" s="449"/>
      <c r="HF2" s="449"/>
      <c r="HG2" s="449"/>
      <c r="HH2" s="449"/>
      <c r="HI2" s="449"/>
      <c r="HJ2" s="449"/>
      <c r="HK2" s="449"/>
      <c r="HL2" s="449"/>
      <c r="HM2" s="449"/>
      <c r="HN2" s="449"/>
      <c r="HO2" s="449"/>
      <c r="HP2" s="449"/>
      <c r="HQ2" s="449"/>
      <c r="HR2" s="449"/>
      <c r="HS2" s="449"/>
      <c r="HT2" s="449"/>
      <c r="HU2" s="449"/>
      <c r="HV2" s="449"/>
      <c r="HW2" s="449"/>
      <c r="HX2" s="449"/>
      <c r="HY2" s="449"/>
      <c r="HZ2" s="449"/>
      <c r="IA2" s="449"/>
      <c r="IB2" s="449"/>
      <c r="IC2" s="449"/>
      <c r="ID2" s="449"/>
      <c r="IE2" s="449"/>
      <c r="IF2" s="449"/>
      <c r="IG2" s="449"/>
      <c r="IH2" s="449"/>
      <c r="II2" s="449"/>
      <c r="IJ2" s="449"/>
      <c r="IK2" s="449"/>
      <c r="IL2" s="449"/>
      <c r="IM2" s="449"/>
      <c r="IN2" s="449"/>
      <c r="IO2" s="449"/>
      <c r="IP2" s="449"/>
      <c r="IQ2" s="449"/>
      <c r="IR2" s="449"/>
      <c r="IS2" s="449"/>
      <c r="IT2" s="449"/>
      <c r="IU2" s="449"/>
      <c r="IV2" s="449"/>
    </row>
    <row r="3" spans="1:256" s="55" customFormat="1" ht="17.5" customHeight="1" thickTop="1" x14ac:dyDescent="0.3">
      <c r="A3" s="147"/>
      <c r="B3" s="147"/>
      <c r="C3" s="147"/>
      <c r="D3" s="147"/>
      <c r="E3" s="147"/>
      <c r="F3" s="147"/>
      <c r="G3" s="147"/>
      <c r="H3" s="147"/>
      <c r="I3" s="147"/>
      <c r="J3" s="147"/>
      <c r="K3" s="147"/>
      <c r="L3" s="147"/>
      <c r="M3" s="4"/>
      <c r="N3" s="4"/>
      <c r="O3" s="4"/>
      <c r="P3" s="4"/>
      <c r="Q3" s="4"/>
      <c r="R3" s="4"/>
      <c r="S3" s="4"/>
      <c r="T3" s="69"/>
      <c r="U3" s="69"/>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pans="1:256" s="91" customFormat="1" ht="18.5" thickBot="1" x14ac:dyDescent="0.4">
      <c r="A4" s="92" t="s">
        <v>92</v>
      </c>
      <c r="B4" s="92"/>
      <c r="C4" s="156"/>
      <c r="D4" s="156"/>
      <c r="E4" s="156"/>
      <c r="F4" s="156"/>
      <c r="G4" s="156"/>
      <c r="H4" s="156"/>
      <c r="I4" s="156"/>
      <c r="J4" s="156"/>
      <c r="K4" s="156"/>
      <c r="L4" s="156"/>
      <c r="M4" s="90"/>
      <c r="N4" s="90"/>
      <c r="O4" s="90"/>
    </row>
    <row r="5" spans="1:256" s="72" customFormat="1" ht="13.75" customHeight="1" x14ac:dyDescent="0.35">
      <c r="A5" s="342" t="s">
        <v>18</v>
      </c>
      <c r="B5" s="477" t="s">
        <v>586</v>
      </c>
      <c r="C5" s="475"/>
      <c r="D5" s="475"/>
      <c r="E5" s="475"/>
      <c r="F5" s="475"/>
      <c r="G5" s="475"/>
      <c r="H5" s="475"/>
      <c r="I5" s="475"/>
      <c r="J5" s="475"/>
      <c r="K5" s="475"/>
      <c r="L5" s="475"/>
      <c r="M5" s="96"/>
    </row>
    <row r="6" spans="1:256" s="101" customFormat="1" ht="19" customHeight="1" x14ac:dyDescent="0.35">
      <c r="B6" s="476" t="s">
        <v>587</v>
      </c>
      <c r="C6" s="476"/>
      <c r="D6" s="476"/>
      <c r="E6" s="476"/>
      <c r="F6" s="476"/>
      <c r="G6" s="476"/>
      <c r="H6" s="476"/>
      <c r="I6" s="174"/>
      <c r="J6" s="174"/>
      <c r="K6" s="71"/>
      <c r="L6" s="71"/>
      <c r="M6" s="100"/>
      <c r="N6" s="100"/>
      <c r="O6" s="100"/>
    </row>
    <row r="7" spans="1:256" s="101" customFormat="1" ht="19" customHeight="1" x14ac:dyDescent="0.35">
      <c r="A7" s="343" t="s">
        <v>18</v>
      </c>
      <c r="B7" s="396" t="s">
        <v>651</v>
      </c>
      <c r="C7" s="396"/>
      <c r="D7" s="396"/>
      <c r="E7" s="396"/>
      <c r="F7" s="396"/>
      <c r="G7" s="396"/>
      <c r="H7" s="380"/>
      <c r="I7" s="174"/>
      <c r="J7" s="174"/>
      <c r="K7" s="71"/>
      <c r="L7" s="71"/>
      <c r="M7" s="100"/>
      <c r="N7" s="100"/>
      <c r="O7" s="100"/>
    </row>
    <row r="8" spans="1:256" s="101" customFormat="1" ht="19" customHeight="1" x14ac:dyDescent="0.35">
      <c r="A8" s="342" t="s">
        <v>18</v>
      </c>
      <c r="B8" s="396" t="s">
        <v>557</v>
      </c>
      <c r="C8" s="396"/>
      <c r="D8" s="396"/>
      <c r="E8" s="396"/>
      <c r="F8" s="396"/>
      <c r="G8" s="396"/>
      <c r="H8" s="396"/>
      <c r="I8" s="396"/>
      <c r="J8" s="396"/>
      <c r="K8" s="71"/>
      <c r="L8" s="71"/>
      <c r="M8" s="100"/>
      <c r="N8" s="100"/>
      <c r="O8" s="100"/>
    </row>
    <row r="9" spans="1:256" s="359" customFormat="1" ht="16.5" customHeight="1" x14ac:dyDescent="0.35">
      <c r="A9" s="99"/>
      <c r="B9" s="396" t="s">
        <v>581</v>
      </c>
      <c r="C9" s="396"/>
      <c r="D9" s="396"/>
      <c r="E9" s="396"/>
      <c r="F9" s="396"/>
      <c r="G9" s="396"/>
      <c r="H9" s="396"/>
      <c r="I9" s="396"/>
      <c r="J9" s="396"/>
      <c r="K9" s="101"/>
      <c r="L9" s="101"/>
      <c r="M9" s="358"/>
      <c r="N9" s="358"/>
      <c r="O9" s="358"/>
    </row>
    <row r="10" spans="1:256" s="359" customFormat="1" ht="16" customHeight="1" x14ac:dyDescent="0.35">
      <c r="A10" s="99"/>
      <c r="B10" s="396" t="s">
        <v>580</v>
      </c>
      <c r="C10" s="396"/>
      <c r="D10" s="396"/>
      <c r="E10" s="396"/>
      <c r="F10" s="396"/>
      <c r="G10" s="396"/>
      <c r="H10" s="396"/>
      <c r="I10" s="396"/>
      <c r="J10" s="396"/>
      <c r="K10" s="396"/>
      <c r="L10" s="396"/>
      <c r="M10" s="358"/>
      <c r="N10" s="358"/>
      <c r="O10" s="358"/>
    </row>
    <row r="11" spans="1:256" s="359" customFormat="1" ht="16" customHeight="1" x14ac:dyDescent="0.35">
      <c r="A11" s="342" t="s">
        <v>18</v>
      </c>
      <c r="B11" s="396" t="s">
        <v>654</v>
      </c>
      <c r="C11" s="396"/>
      <c r="D11" s="396"/>
      <c r="E11" s="396"/>
      <c r="F11" s="396"/>
      <c r="G11" s="396"/>
      <c r="H11" s="396"/>
      <c r="I11" s="396"/>
      <c r="J11" s="396"/>
      <c r="K11" s="174"/>
      <c r="L11" s="174"/>
      <c r="M11" s="358"/>
      <c r="N11" s="358"/>
      <c r="O11" s="358"/>
    </row>
    <row r="12" spans="1:256" s="100" customFormat="1" ht="21.65" customHeight="1" x14ac:dyDescent="0.35">
      <c r="A12" s="343" t="s">
        <v>18</v>
      </c>
      <c r="B12" s="443" t="s">
        <v>558</v>
      </c>
      <c r="C12" s="443"/>
      <c r="D12" s="443"/>
      <c r="E12" s="443"/>
      <c r="F12" s="443"/>
      <c r="G12" s="443"/>
      <c r="H12" s="443"/>
      <c r="I12" s="443"/>
      <c r="J12" s="443"/>
      <c r="K12" s="443"/>
      <c r="L12" s="443"/>
    </row>
    <row r="13" spans="1:256" s="101" customFormat="1" ht="32.5" customHeight="1" x14ac:dyDescent="0.35">
      <c r="A13" s="99"/>
      <c r="B13" s="396" t="s">
        <v>559</v>
      </c>
      <c r="C13" s="396"/>
      <c r="D13" s="396"/>
      <c r="E13" s="396"/>
      <c r="F13" s="396"/>
      <c r="G13" s="396"/>
      <c r="H13" s="396"/>
      <c r="I13" s="396"/>
      <c r="J13" s="396"/>
      <c r="K13" s="71"/>
      <c r="L13" s="71"/>
      <c r="M13" s="100"/>
      <c r="N13" s="100"/>
      <c r="O13" s="100"/>
    </row>
    <row r="14" spans="1:256" s="101" customFormat="1" ht="20.5" customHeight="1" x14ac:dyDescent="0.35">
      <c r="A14" s="343" t="s">
        <v>18</v>
      </c>
      <c r="B14" s="443" t="s">
        <v>560</v>
      </c>
      <c r="C14" s="443"/>
      <c r="D14" s="443"/>
      <c r="E14" s="443"/>
      <c r="F14" s="443"/>
      <c r="G14" s="443"/>
      <c r="H14" s="443"/>
      <c r="I14" s="443"/>
      <c r="J14" s="443"/>
      <c r="K14" s="443"/>
      <c r="L14" s="443"/>
      <c r="M14" s="100"/>
      <c r="N14" s="100"/>
      <c r="O14" s="100"/>
    </row>
    <row r="15" spans="1:256" s="100" customFormat="1" ht="14.5" customHeight="1" x14ac:dyDescent="0.35">
      <c r="A15" s="343" t="s">
        <v>18</v>
      </c>
      <c r="B15" s="396" t="s">
        <v>561</v>
      </c>
      <c r="C15" s="443"/>
      <c r="D15" s="443"/>
      <c r="E15" s="443"/>
      <c r="F15" s="443"/>
      <c r="G15" s="443"/>
      <c r="H15" s="443"/>
      <c r="I15" s="443"/>
      <c r="J15" s="443"/>
      <c r="K15" s="443"/>
      <c r="L15" s="443"/>
    </row>
    <row r="16" spans="1:256" s="101" customFormat="1" ht="19" customHeight="1" x14ac:dyDescent="0.35">
      <c r="B16" s="476" t="s">
        <v>588</v>
      </c>
      <c r="C16" s="476"/>
      <c r="D16" s="476"/>
      <c r="E16" s="476"/>
      <c r="F16" s="476"/>
      <c r="G16" s="476"/>
      <c r="H16" s="476"/>
      <c r="I16" s="174"/>
      <c r="J16" s="174"/>
      <c r="K16" s="71"/>
      <c r="L16" s="71"/>
      <c r="M16" s="100"/>
      <c r="N16" s="100"/>
      <c r="O16" s="100"/>
    </row>
    <row r="17" spans="1:15" s="344" customFormat="1" ht="13.75" customHeight="1" x14ac:dyDescent="0.35">
      <c r="A17" s="343" t="s">
        <v>18</v>
      </c>
      <c r="B17" s="396" t="s">
        <v>562</v>
      </c>
      <c r="C17" s="396"/>
      <c r="D17" s="396"/>
      <c r="E17" s="396"/>
      <c r="F17" s="396"/>
      <c r="G17" s="396"/>
      <c r="H17" s="396"/>
      <c r="I17" s="396"/>
      <c r="J17" s="396"/>
      <c r="K17" s="396"/>
      <c r="L17" s="396"/>
    </row>
    <row r="18" spans="1:15" s="101" customFormat="1" ht="19" customHeight="1" x14ac:dyDescent="0.35">
      <c r="B18" s="476" t="s">
        <v>588</v>
      </c>
      <c r="C18" s="476"/>
      <c r="D18" s="476"/>
      <c r="E18" s="476"/>
      <c r="F18" s="476"/>
      <c r="G18" s="476"/>
      <c r="H18" s="476"/>
      <c r="I18" s="174"/>
      <c r="J18" s="174"/>
      <c r="K18" s="71"/>
      <c r="L18" s="71"/>
      <c r="M18" s="100"/>
      <c r="N18" s="100"/>
      <c r="O18" s="100"/>
    </row>
    <row r="19" spans="1:15" s="72" customFormat="1" ht="14" x14ac:dyDescent="0.35">
      <c r="A19" s="74" t="s">
        <v>18</v>
      </c>
      <c r="B19" s="396" t="s">
        <v>563</v>
      </c>
      <c r="C19" s="443"/>
      <c r="D19" s="443"/>
      <c r="E19" s="443"/>
      <c r="F19" s="443"/>
      <c r="G19" s="443"/>
      <c r="H19" s="443"/>
      <c r="I19" s="443"/>
      <c r="J19" s="443"/>
      <c r="K19" s="443"/>
      <c r="L19" s="443"/>
    </row>
    <row r="20" spans="1:15" s="19" customFormat="1" ht="22" customHeight="1" x14ac:dyDescent="0.35">
      <c r="A20" s="342" t="s">
        <v>18</v>
      </c>
      <c r="B20" s="475" t="s">
        <v>564</v>
      </c>
      <c r="C20" s="475"/>
      <c r="D20" s="475"/>
      <c r="E20" s="475"/>
      <c r="F20" s="475"/>
      <c r="G20" s="475"/>
      <c r="H20" s="475"/>
      <c r="I20" s="475"/>
      <c r="J20" s="475"/>
      <c r="K20" s="475"/>
      <c r="L20" s="475"/>
    </row>
    <row r="21" spans="1:15" s="101" customFormat="1" ht="16" customHeight="1" x14ac:dyDescent="0.35">
      <c r="A21" s="99"/>
      <c r="B21" s="341"/>
      <c r="C21" s="71"/>
      <c r="D21" s="71"/>
      <c r="E21" s="71"/>
      <c r="F21" s="71"/>
      <c r="G21" s="71"/>
      <c r="H21" s="71"/>
      <c r="I21" s="71"/>
      <c r="J21" s="71"/>
      <c r="K21" s="71"/>
      <c r="L21" s="71"/>
      <c r="M21" s="100"/>
      <c r="N21" s="100"/>
      <c r="O21" s="100"/>
    </row>
    <row r="22" spans="1:15" s="345" customFormat="1" ht="18.5" thickBot="1" x14ac:dyDescent="0.4">
      <c r="A22" s="478" t="s">
        <v>565</v>
      </c>
      <c r="B22" s="478"/>
      <c r="C22" s="478"/>
      <c r="D22" s="478"/>
      <c r="E22" s="478"/>
      <c r="F22" s="478"/>
      <c r="G22" s="478"/>
      <c r="H22" s="478"/>
      <c r="I22" s="478"/>
      <c r="J22" s="478"/>
      <c r="K22" s="478"/>
      <c r="L22" s="478"/>
    </row>
    <row r="23" spans="1:15" s="19" customFormat="1" ht="18" customHeight="1" x14ac:dyDescent="0.35">
      <c r="A23" s="346" t="s">
        <v>18</v>
      </c>
      <c r="B23" s="101" t="s">
        <v>566</v>
      </c>
      <c r="C23" s="72"/>
      <c r="D23" s="72"/>
      <c r="E23" s="72"/>
      <c r="F23" s="72"/>
      <c r="G23" s="72"/>
      <c r="H23" s="72"/>
      <c r="I23" s="72"/>
      <c r="J23" s="72"/>
      <c r="K23" s="72"/>
      <c r="L23" s="72"/>
    </row>
    <row r="24" spans="1:15" s="19" customFormat="1" ht="18" customHeight="1" x14ac:dyDescent="0.35">
      <c r="A24" s="346" t="s">
        <v>18</v>
      </c>
      <c r="B24" s="477" t="s">
        <v>567</v>
      </c>
      <c r="C24" s="477"/>
      <c r="D24" s="477"/>
      <c r="E24" s="477"/>
      <c r="F24" s="477"/>
      <c r="G24" s="477"/>
      <c r="H24" s="477"/>
      <c r="I24" s="477"/>
      <c r="J24" s="477"/>
      <c r="K24" s="477"/>
      <c r="L24" s="477"/>
    </row>
    <row r="25" spans="1:15" s="19" customFormat="1" ht="14.5" x14ac:dyDescent="0.35">
      <c r="A25" s="346" t="s">
        <v>18</v>
      </c>
      <c r="B25" s="475" t="s">
        <v>568</v>
      </c>
      <c r="C25" s="475"/>
      <c r="D25" s="475"/>
      <c r="E25" s="475"/>
      <c r="F25" s="475"/>
      <c r="G25" s="475"/>
      <c r="H25" s="475"/>
      <c r="I25" s="475"/>
      <c r="J25" s="475"/>
      <c r="K25" s="475"/>
      <c r="L25" s="475"/>
    </row>
    <row r="26" spans="1:15" s="19" customFormat="1" ht="14.5" x14ac:dyDescent="0.35">
      <c r="A26" s="346"/>
      <c r="B26" s="96"/>
      <c r="C26" s="96" t="s">
        <v>569</v>
      </c>
      <c r="D26" s="96"/>
      <c r="E26" s="96"/>
      <c r="F26" s="96"/>
      <c r="G26" s="96"/>
      <c r="H26" s="96"/>
      <c r="I26" s="96"/>
      <c r="J26" s="96"/>
      <c r="K26" s="96"/>
      <c r="L26" s="96"/>
    </row>
    <row r="27" spans="1:15" ht="14.5" x14ac:dyDescent="0.3">
      <c r="A27" s="346"/>
      <c r="B27" s="346"/>
      <c r="D27" s="357" t="s">
        <v>578</v>
      </c>
      <c r="E27" s="342"/>
      <c r="F27" s="342"/>
      <c r="G27" s="342"/>
      <c r="H27" s="342"/>
      <c r="I27" s="342"/>
      <c r="J27" s="342"/>
      <c r="K27" s="342"/>
      <c r="L27" s="342"/>
    </row>
    <row r="28" spans="1:15" s="19" customFormat="1" ht="14.5" x14ac:dyDescent="0.35">
      <c r="A28" s="346"/>
      <c r="B28" s="346"/>
      <c r="C28" s="347"/>
      <c r="D28" s="348" t="s">
        <v>570</v>
      </c>
      <c r="E28" s="348"/>
      <c r="F28" s="348"/>
      <c r="G28" s="348"/>
      <c r="H28" s="348"/>
      <c r="I28" s="348"/>
      <c r="J28" s="348"/>
      <c r="K28" s="348"/>
      <c r="L28" s="348"/>
    </row>
    <row r="29" spans="1:15" ht="15.5" x14ac:dyDescent="0.3">
      <c r="A29" s="349"/>
      <c r="B29" s="101"/>
      <c r="C29" s="55"/>
      <c r="D29" s="350" t="s">
        <v>579</v>
      </c>
      <c r="E29" s="351"/>
      <c r="F29" s="351"/>
      <c r="G29" s="351"/>
      <c r="H29" s="351"/>
      <c r="I29" s="352"/>
      <c r="J29" s="352"/>
      <c r="K29" s="352"/>
      <c r="L29" s="352"/>
    </row>
    <row r="30" spans="1:15" ht="15.5" x14ac:dyDescent="0.3">
      <c r="A30" s="349"/>
      <c r="B30" s="101"/>
      <c r="C30" s="55" t="s">
        <v>571</v>
      </c>
      <c r="D30" s="350"/>
      <c r="E30" s="351"/>
      <c r="F30" s="351"/>
      <c r="G30" s="351"/>
      <c r="H30" s="351"/>
      <c r="I30" s="352"/>
      <c r="J30" s="352"/>
      <c r="K30" s="352"/>
      <c r="L30" s="352"/>
    </row>
    <row r="31" spans="1:15" ht="15.5" x14ac:dyDescent="0.3">
      <c r="A31" s="349"/>
      <c r="B31" s="101"/>
      <c r="C31" s="353" t="s">
        <v>572</v>
      </c>
      <c r="D31" s="350"/>
      <c r="E31" s="351"/>
      <c r="F31" s="351"/>
      <c r="G31" s="351"/>
      <c r="H31" s="351"/>
      <c r="I31" s="352"/>
      <c r="J31" s="352"/>
      <c r="K31" s="352"/>
      <c r="L31" s="352"/>
    </row>
    <row r="32" spans="1:15" ht="15.5" x14ac:dyDescent="0.3">
      <c r="A32" s="349"/>
      <c r="B32" s="101"/>
      <c r="C32" s="353"/>
      <c r="D32" s="350"/>
      <c r="E32" s="351"/>
      <c r="F32" s="351"/>
      <c r="G32" s="351"/>
      <c r="H32" s="351"/>
      <c r="I32" s="352"/>
      <c r="J32" s="352"/>
      <c r="K32" s="352"/>
      <c r="L32" s="352"/>
    </row>
    <row r="33" spans="1:15" s="19" customFormat="1" ht="19" customHeight="1" x14ac:dyDescent="0.35">
      <c r="A33" s="346" t="s">
        <v>18</v>
      </c>
      <c r="B33" s="72" t="s">
        <v>590</v>
      </c>
      <c r="C33" s="101"/>
      <c r="D33" s="72"/>
      <c r="E33" s="72"/>
      <c r="F33" s="72"/>
      <c r="G33" s="72"/>
      <c r="H33" s="72"/>
      <c r="I33" s="72"/>
      <c r="J33" s="72"/>
      <c r="K33" s="72"/>
      <c r="L33" s="72"/>
    </row>
    <row r="34" spans="1:15" s="19" customFormat="1" ht="12" customHeight="1" x14ac:dyDescent="0.35">
      <c r="A34" s="346"/>
      <c r="B34" s="346"/>
      <c r="C34" s="72"/>
      <c r="D34" s="72"/>
      <c r="E34" s="72"/>
      <c r="F34" s="72"/>
      <c r="G34" s="72"/>
      <c r="H34" s="72"/>
      <c r="I34" s="72"/>
      <c r="J34" s="72"/>
      <c r="K34" s="72"/>
      <c r="L34" s="72"/>
    </row>
    <row r="35" spans="1:15" s="19" customFormat="1" ht="14.5" x14ac:dyDescent="0.35">
      <c r="A35" s="346" t="s">
        <v>18</v>
      </c>
      <c r="B35" s="354" t="s">
        <v>573</v>
      </c>
      <c r="C35" s="72"/>
      <c r="D35" s="72"/>
      <c r="E35" s="72"/>
      <c r="F35" s="72"/>
      <c r="G35" s="72"/>
      <c r="H35" s="72"/>
      <c r="I35" s="72"/>
      <c r="J35" s="72"/>
      <c r="K35" s="72"/>
      <c r="L35" s="72"/>
    </row>
    <row r="36" spans="1:15" s="19" customFormat="1" ht="14.5" x14ac:dyDescent="0.35">
      <c r="A36" s="346"/>
      <c r="B36" s="354"/>
      <c r="C36" s="72"/>
      <c r="D36" s="72"/>
      <c r="E36" s="72"/>
      <c r="F36" s="72"/>
      <c r="G36" s="72"/>
      <c r="H36" s="72"/>
      <c r="I36" s="72"/>
      <c r="J36" s="72"/>
      <c r="K36" s="72"/>
      <c r="L36" s="72"/>
    </row>
    <row r="37" spans="1:15" s="19" customFormat="1" ht="14.5" x14ac:dyDescent="0.35">
      <c r="A37" s="346" t="s">
        <v>18</v>
      </c>
      <c r="B37" s="355" t="s">
        <v>574</v>
      </c>
      <c r="C37" s="101"/>
      <c r="D37" s="101"/>
      <c r="E37" s="101"/>
      <c r="F37" s="101"/>
      <c r="G37" s="101"/>
      <c r="H37" s="101"/>
      <c r="I37" s="101"/>
      <c r="J37" s="101"/>
      <c r="K37" s="101"/>
      <c r="L37" s="101"/>
    </row>
    <row r="38" spans="1:15" s="19" customFormat="1" ht="14.5" x14ac:dyDescent="0.35">
      <c r="A38" s="356" t="s">
        <v>18</v>
      </c>
      <c r="B38" s="101" t="s">
        <v>575</v>
      </c>
      <c r="C38" s="101"/>
      <c r="D38" s="101"/>
      <c r="E38" s="101"/>
      <c r="F38" s="101"/>
      <c r="G38" s="101"/>
      <c r="H38" s="101"/>
      <c r="I38" s="101"/>
      <c r="J38" s="101"/>
      <c r="K38" s="101"/>
      <c r="L38" s="101"/>
    </row>
    <row r="39" spans="1:15" s="19" customFormat="1" ht="14.5" x14ac:dyDescent="0.35">
      <c r="A39" s="346" t="s">
        <v>18</v>
      </c>
      <c r="B39" s="101" t="s">
        <v>576</v>
      </c>
      <c r="C39" s="101"/>
      <c r="D39" s="101"/>
      <c r="E39" s="101"/>
      <c r="F39" s="101"/>
      <c r="G39" s="101"/>
      <c r="H39" s="101"/>
      <c r="I39" s="101"/>
      <c r="J39" s="101"/>
      <c r="K39" s="101"/>
      <c r="L39" s="101"/>
    </row>
    <row r="40" spans="1:15" s="19" customFormat="1" ht="31.5" customHeight="1" x14ac:dyDescent="0.35">
      <c r="A40" s="346" t="s">
        <v>18</v>
      </c>
      <c r="B40" s="396" t="s">
        <v>577</v>
      </c>
      <c r="C40" s="396"/>
      <c r="D40" s="396"/>
      <c r="E40" s="396"/>
      <c r="F40" s="396"/>
      <c r="G40" s="396"/>
      <c r="H40" s="396"/>
      <c r="I40" s="396"/>
      <c r="J40" s="396"/>
      <c r="K40" s="396"/>
      <c r="L40" s="396"/>
    </row>
    <row r="41" spans="1:15" s="101" customFormat="1" ht="16.5" customHeight="1" x14ac:dyDescent="0.35">
      <c r="A41" s="99"/>
      <c r="M41" s="100"/>
      <c r="N41" s="100"/>
      <c r="O41" s="100"/>
    </row>
    <row r="42" spans="1:15" s="101" customFormat="1" ht="16.5" customHeight="1" x14ac:dyDescent="0.35">
      <c r="A42" s="99"/>
      <c r="M42" s="100"/>
      <c r="N42" s="100"/>
      <c r="O42" s="100"/>
    </row>
    <row r="43" spans="1:15" customFormat="1" ht="14.5" customHeight="1" x14ac:dyDescent="0.35"/>
    <row r="44" spans="1:15" ht="16.5" customHeight="1" x14ac:dyDescent="0.3">
      <c r="A44" s="28" t="s">
        <v>59</v>
      </c>
      <c r="B44" s="31"/>
      <c r="C44" s="97" t="s">
        <v>661</v>
      </c>
      <c r="D44" s="399"/>
      <c r="E44" s="399"/>
      <c r="F44" s="399"/>
      <c r="G44" s="400"/>
      <c r="H44" s="400"/>
      <c r="I44" s="400"/>
      <c r="J44" s="31"/>
      <c r="K44" s="32" t="s">
        <v>61</v>
      </c>
      <c r="L44" s="33" t="str">
        <f>Development!A4</f>
        <v>7.12.24</v>
      </c>
    </row>
    <row r="45" spans="1:15" ht="16.5" hidden="1" customHeight="1" x14ac:dyDescent="0.3"/>
    <row r="46" spans="1:15" ht="16.5" hidden="1" customHeight="1" x14ac:dyDescent="0.3"/>
  </sheetData>
  <sheetProtection algorithmName="SHA-512" hashValue="Xhmjx7i3aWaEw5UeebqDPyIoQc7SqKyTXiXG3d0958ahTOQ2ZAQszA9EvsHe3X4Sl84Bs2VRMcpzj8baZgqZLQ==" saltValue="+/cEeXt9oTxLJGdXjd4dhA==" spinCount="100000" sheet="1" objects="1" scenarios="1"/>
  <mergeCells count="71">
    <mergeCell ref="A22:L22"/>
    <mergeCell ref="B25:L25"/>
    <mergeCell ref="B40:L40"/>
    <mergeCell ref="D44:F44"/>
    <mergeCell ref="G44:I44"/>
    <mergeCell ref="AP1:AY1"/>
    <mergeCell ref="AZ1:BI1"/>
    <mergeCell ref="BJ2:BS2"/>
    <mergeCell ref="BJ1:BS1"/>
    <mergeCell ref="B6:H6"/>
    <mergeCell ref="AZ2:BI2"/>
    <mergeCell ref="AP2:AY2"/>
    <mergeCell ref="B7:G7"/>
    <mergeCell ref="EB1:EK1"/>
    <mergeCell ref="DR1:EA1"/>
    <mergeCell ref="EB2:EK2"/>
    <mergeCell ref="DR2:EA2"/>
    <mergeCell ref="BT2:CC2"/>
    <mergeCell ref="CX1:DG1"/>
    <mergeCell ref="CN1:CW1"/>
    <mergeCell ref="BT1:CC1"/>
    <mergeCell ref="CD1:CM1"/>
    <mergeCell ref="DH2:DQ2"/>
    <mergeCell ref="V1:AE1"/>
    <mergeCell ref="AF1:AO1"/>
    <mergeCell ref="AF2:AO2"/>
    <mergeCell ref="V2:AE2"/>
    <mergeCell ref="B5:L5"/>
    <mergeCell ref="B8:J8"/>
    <mergeCell ref="B14:L14"/>
    <mergeCell ref="B24:L24"/>
    <mergeCell ref="IR1:IV1"/>
    <mergeCell ref="EV1:FE1"/>
    <mergeCell ref="CD2:CM2"/>
    <mergeCell ref="CN2:CW2"/>
    <mergeCell ref="CX2:DG2"/>
    <mergeCell ref="HX2:IG2"/>
    <mergeCell ref="FZ2:GI2"/>
    <mergeCell ref="GJ2:GS2"/>
    <mergeCell ref="HN1:HW1"/>
    <mergeCell ref="DH1:DQ1"/>
    <mergeCell ref="FF1:FO1"/>
    <mergeCell ref="EL1:EU1"/>
    <mergeCell ref="EL2:EU2"/>
    <mergeCell ref="EV2:FE2"/>
    <mergeCell ref="HX1:IG1"/>
    <mergeCell ref="IH1:IQ1"/>
    <mergeCell ref="FP1:FY1"/>
    <mergeCell ref="FZ1:GI1"/>
    <mergeCell ref="GJ1:GS1"/>
    <mergeCell ref="GT1:HC1"/>
    <mergeCell ref="HD1:HM1"/>
    <mergeCell ref="IR2:IV2"/>
    <mergeCell ref="FF2:FO2"/>
    <mergeCell ref="FP2:FY2"/>
    <mergeCell ref="GT2:HC2"/>
    <mergeCell ref="HD2:HM2"/>
    <mergeCell ref="HN2:HW2"/>
    <mergeCell ref="IH2:IQ2"/>
    <mergeCell ref="B20:L20"/>
    <mergeCell ref="B9:J9"/>
    <mergeCell ref="B19:L19"/>
    <mergeCell ref="B10:J10"/>
    <mergeCell ref="K10:L10"/>
    <mergeCell ref="B12:L12"/>
    <mergeCell ref="B13:J13"/>
    <mergeCell ref="B15:L15"/>
    <mergeCell ref="B16:H16"/>
    <mergeCell ref="B17:L17"/>
    <mergeCell ref="B18:H18"/>
    <mergeCell ref="B11:J11"/>
  </mergeCells>
  <hyperlinks>
    <hyperlink ref="B6" r:id="rId1" xr:uid="{9BFB0E1F-6535-42C1-AD2A-94197848B84F}"/>
    <hyperlink ref="B16" r:id="rId2" xr:uid="{E2B368F7-C0EC-4BBA-A86B-EB2FBF7AFE5D}"/>
    <hyperlink ref="B18" r:id="rId3" xr:uid="{F37753B1-1A30-42F7-867A-ED200BA26515}"/>
    <hyperlink ref="D27" r:id="rId4" xr:uid="{EC7DE6E0-3FB4-4E6E-B0FB-88687662C580}"/>
    <hyperlink ref="C31" r:id="rId5" display="http://www.pseglinyportal.com/" xr:uid="{229D6D47-4804-4ACF-AAC5-3A98B38E5658}"/>
  </hyperlinks>
  <pageMargins left="0" right="0" top="0.25" bottom="0.25" header="0.3" footer="0.3"/>
  <pageSetup scale="48" fitToHeight="4" orientation="portrait" r:id="rId6"/>
  <headerFooter>
    <oddHeader>&amp;C_x000D__x000D__x000D_</oddHeader>
    <oddFooter>&amp;C_x000D__x000D__x000D_</oddFooter>
    <evenHeader>&amp;C_x000D__x000D__x000D_</evenHeader>
    <evenFooter>&amp;C_x000D__x000D__x000D_</evenFooter>
    <firstHeader>&amp;C_x000D__x000D__x000D_</firstHeader>
    <firstFooter>&amp;C_x000D__x000D__x000D_</firstFooter>
  </headerFooter>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E115781C6D98428AD8305F3496AD75" ma:contentTypeVersion="13" ma:contentTypeDescription="Create a new document." ma:contentTypeScope="" ma:versionID="0d15e331ce0d6ac8d43c54c4f528e819">
  <xsd:schema xmlns:xsd="http://www.w3.org/2001/XMLSchema" xmlns:xs="http://www.w3.org/2001/XMLSchema" xmlns:p="http://schemas.microsoft.com/office/2006/metadata/properties" xmlns:ns3="1625fe05-97fd-4dfd-9e4f-1c71b8f9ce90" xmlns:ns4="d8e7ddf3-702e-47b5-99ae-6c5d1640f5c0" targetNamespace="http://schemas.microsoft.com/office/2006/metadata/properties" ma:root="true" ma:fieldsID="68c5f00f36a45f6eda71cfc06a1e9a55" ns3:_="" ns4:_="">
    <xsd:import namespace="1625fe05-97fd-4dfd-9e4f-1c71b8f9ce90"/>
    <xsd:import namespace="d8e7ddf3-702e-47b5-99ae-6c5d1640f5c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5fe05-97fd-4dfd-9e4f-1c71b8f9c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e7ddf3-702e-47b5-99ae-6c5d1640f5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EFD062-9E69-4286-9097-A81F1C996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5fe05-97fd-4dfd-9e4f-1c71b8f9ce90"/>
    <ds:schemaRef ds:uri="d8e7ddf3-702e-47b5-99ae-6c5d1640f5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349B90-4A22-4C25-8F85-FE9097FC7D91}">
  <ds:schemaRef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d8e7ddf3-702e-47b5-99ae-6c5d1640f5c0"/>
    <ds:schemaRef ds:uri="http://schemas.microsoft.com/office/infopath/2007/PartnerControls"/>
    <ds:schemaRef ds:uri="http://schemas.openxmlformats.org/package/2006/metadata/core-properties"/>
    <ds:schemaRef ds:uri="1625fe05-97fd-4dfd-9e4f-1c71b8f9ce90"/>
    <ds:schemaRef ds:uri="http://purl.org/dc/dcmitype/"/>
  </ds:schemaRefs>
</ds:datastoreItem>
</file>

<file path=customXml/itemProps3.xml><?xml version="1.0" encoding="utf-8"?>
<ds:datastoreItem xmlns:ds="http://schemas.openxmlformats.org/officeDocument/2006/customXml" ds:itemID="{1AC757BE-62F1-4165-854E-B618A2717E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Customer Information</vt:lpstr>
      <vt:lpstr>Site Information</vt:lpstr>
      <vt:lpstr>Ts and Cs</vt:lpstr>
      <vt:lpstr>Glossary</vt:lpstr>
      <vt:lpstr>Guidelines </vt:lpstr>
      <vt:lpstr>Required Documents</vt:lpstr>
      <vt:lpstr>Eligibility Table</vt:lpstr>
      <vt:lpstr>EV Supply Equipment Worksheet</vt:lpstr>
      <vt:lpstr>Make Ready Cost Template</vt:lpstr>
      <vt:lpstr>Instructions!Instructions</vt:lpstr>
      <vt:lpstr>'Project Completion Form'!Print_Area</vt:lpstr>
      <vt:lpstr>'Ts and 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SBoyce@trccompanies.com</dc:creator>
  <cp:keywords>Unrestricted</cp:keywords>
  <cp:lastModifiedBy>Dean, Evelyn</cp:lastModifiedBy>
  <cp:lastPrinted>2024-06-13T15:12:04Z</cp:lastPrinted>
  <dcterms:created xsi:type="dcterms:W3CDTF">2013-11-05T18:43:11Z</dcterms:created>
  <dcterms:modified xsi:type="dcterms:W3CDTF">2024-09-19T18:16:51Z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US\e338671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ContentTypeId">
    <vt:lpwstr>0x0101000BE115781C6D98428AD8305F3496AD75</vt:lpwstr>
  </property>
</Properties>
</file>